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ummary" sheetId="1" r:id="rId1"/>
    <sheet name="BankDownload" sheetId="4" r:id="rId2"/>
    <sheet name="Expenses" sheetId="5" r:id="rId3"/>
    <sheet name="Receipts etc." sheetId="6" r:id="rId4"/>
    <sheet name="ElRancho" sheetId="7" r:id="rId5"/>
    <sheet name="Notes" sheetId="8" r:id="rId6"/>
  </sheets>
  <calcPr calcId="125725"/>
</workbook>
</file>

<file path=xl/calcChain.xml><?xml version="1.0" encoding="utf-8"?>
<calcChain xmlns="http://schemas.openxmlformats.org/spreadsheetml/2006/main">
  <c r="F27" i="7"/>
  <c r="E27" s="1"/>
  <c r="F26"/>
  <c r="E26" s="1"/>
  <c r="F25"/>
  <c r="E25" s="1"/>
  <c r="F24"/>
  <c r="E24" s="1"/>
  <c r="F21"/>
  <c r="E21" s="1"/>
  <c r="F20"/>
  <c r="E20" s="1"/>
  <c r="F19"/>
  <c r="E19" s="1"/>
  <c r="F17"/>
  <c r="E17" s="1"/>
  <c r="F13"/>
  <c r="E13" s="1"/>
  <c r="F11"/>
  <c r="E11" s="1"/>
  <c r="F9"/>
  <c r="E9" s="1"/>
  <c r="E15" s="1"/>
  <c r="F15" l="1"/>
  <c r="F28"/>
  <c r="E28" s="1"/>
  <c r="F22"/>
  <c r="E22" s="1"/>
  <c r="E30" s="1"/>
  <c r="F30" l="1"/>
  <c r="F34" s="1"/>
  <c r="D31" i="5"/>
  <c r="D28"/>
  <c r="D25"/>
  <c r="D24"/>
  <c r="D26" s="1"/>
  <c r="D1"/>
  <c r="G3" i="4" l="1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2"/>
  <c r="B13" i="1"/>
  <c r="B15" s="1"/>
  <c r="B17" s="1"/>
  <c r="B6"/>
</calcChain>
</file>

<file path=xl/sharedStrings.xml><?xml version="1.0" encoding="utf-8"?>
<sst xmlns="http://schemas.openxmlformats.org/spreadsheetml/2006/main" count="464" uniqueCount="344">
  <si>
    <t>Expenses</t>
  </si>
  <si>
    <t xml:space="preserve">  El Rancho (accommodation &amp; meals)</t>
  </si>
  <si>
    <t xml:space="preserve">  Reimbursed expenses (Kooperberg)</t>
  </si>
  <si>
    <t xml:space="preserve">  Reimbursed expenses (Hall)</t>
  </si>
  <si>
    <t>Total Expenses</t>
  </si>
  <si>
    <t xml:space="preserve">  Interest</t>
  </si>
  <si>
    <t xml:space="preserve">  Repayment of deposit to YM</t>
  </si>
  <si>
    <t>YM 2021 Financial Summary</t>
  </si>
  <si>
    <t xml:space="preserve">Note: El Rancho kindly did NOT charge us for the minimum of 66 rooms for Thursday night. </t>
  </si>
  <si>
    <t>Remaining Funds in Bank A/C</t>
  </si>
  <si>
    <t>Income</t>
  </si>
  <si>
    <t xml:space="preserve">  Registration Payments</t>
  </si>
  <si>
    <t>As we used only 35 rooms Thursday night, this saved us 31*40 = $1240.</t>
  </si>
  <si>
    <t>(suggest this be used to make future YMs more affordable fo those in need?)</t>
  </si>
  <si>
    <t>Total Income</t>
  </si>
  <si>
    <t>Date</t>
  </si>
  <si>
    <t>Amount</t>
  </si>
  <si>
    <t>Payee</t>
  </si>
  <si>
    <t>Particulars</t>
  </si>
  <si>
    <t>Code</t>
  </si>
  <si>
    <t>Reference</t>
  </si>
  <si>
    <t>Bank Balance</t>
  </si>
  <si>
    <t>M A &amp; A J HALL</t>
  </si>
  <si>
    <t>AHall</t>
  </si>
  <si>
    <t>Test</t>
  </si>
  <si>
    <t>YM2021</t>
  </si>
  <si>
    <t>HALL  MARJORIE</t>
  </si>
  <si>
    <t>A &amp; A Hall</t>
  </si>
  <si>
    <t>Regn bal</t>
  </si>
  <si>
    <t>MILLER RICHAR</t>
  </si>
  <si>
    <t>YM 2021</t>
  </si>
  <si>
    <t>Ruth Miller</t>
  </si>
  <si>
    <t>CURTIS B J</t>
  </si>
  <si>
    <t>Brian Curtis</t>
  </si>
  <si>
    <t>Part Payment</t>
  </si>
  <si>
    <t>V C PALMER</t>
  </si>
  <si>
    <t>ym 2021</t>
  </si>
  <si>
    <t>V Palmer</t>
  </si>
  <si>
    <t>SHORT MR &amp; N</t>
  </si>
  <si>
    <t>Short M&amp;N</t>
  </si>
  <si>
    <t>YM</t>
  </si>
  <si>
    <t>MS JENNIE SEARLE</t>
  </si>
  <si>
    <t>J Searle</t>
  </si>
  <si>
    <t>V R WIJEYSINGHA</t>
  </si>
  <si>
    <t>VincentW</t>
  </si>
  <si>
    <t>PNMM</t>
  </si>
  <si>
    <t>GREENSLADE-HI</t>
  </si>
  <si>
    <t>Alan GH WMM</t>
  </si>
  <si>
    <t>GROSS CR INTEREST</t>
  </si>
  <si>
    <t>EXEMPT</t>
  </si>
  <si>
    <t>D M WILLIAMS</t>
  </si>
  <si>
    <t>D Williams</t>
  </si>
  <si>
    <t>D C G MINIFIE</t>
  </si>
  <si>
    <t>D Minifie</t>
  </si>
  <si>
    <t>PATRICK S B</t>
  </si>
  <si>
    <t>Susan Patric</t>
  </si>
  <si>
    <t>WELLINGTON MONTHLY M</t>
  </si>
  <si>
    <t>Jan and John</t>
  </si>
  <si>
    <t>Schmidt</t>
  </si>
  <si>
    <t>E A DUKE</t>
  </si>
  <si>
    <t>Duke</t>
  </si>
  <si>
    <t>AV MAXEY</t>
  </si>
  <si>
    <t>A V MAXEY</t>
  </si>
  <si>
    <t>MACFIE C M</t>
  </si>
  <si>
    <t>Cathy Macfie</t>
  </si>
  <si>
    <t>Freeman S J</t>
  </si>
  <si>
    <t>Freeman SJ</t>
  </si>
  <si>
    <t>MRS B M MCARDLE</t>
  </si>
  <si>
    <t>McArdle BM</t>
  </si>
  <si>
    <t>JAMES &amp; WYCHEL</t>
  </si>
  <si>
    <t>David &amp; Jill</t>
  </si>
  <si>
    <t>Ian</t>
  </si>
  <si>
    <t>YM regn</t>
  </si>
  <si>
    <t>HODSON MR M R &amp; MRS</t>
  </si>
  <si>
    <t>M HODSON</t>
  </si>
  <si>
    <t>YRLY MEETING</t>
  </si>
  <si>
    <t>REGISTRATION</t>
  </si>
  <si>
    <t>RELIGIOUS SOCIETY OF</t>
  </si>
  <si>
    <t>Lesley Young</t>
  </si>
  <si>
    <t>YM Clerk</t>
  </si>
  <si>
    <t>Registration</t>
  </si>
  <si>
    <t>NORTHERN MONTHLY MEE</t>
  </si>
  <si>
    <t>YM Fee</t>
  </si>
  <si>
    <t>Ann Banks</t>
  </si>
  <si>
    <t>GIMPELSON DL&amp;</t>
  </si>
  <si>
    <t>Gimpelson</t>
  </si>
  <si>
    <t>MRS H G DENNY AND</t>
  </si>
  <si>
    <t>H Denny</t>
  </si>
  <si>
    <t>registration</t>
  </si>
  <si>
    <t>WICKS D J</t>
  </si>
  <si>
    <t>Wicks</t>
  </si>
  <si>
    <t>YM acc</t>
  </si>
  <si>
    <t>MR W F KOOPERBERG</t>
  </si>
  <si>
    <t>YM registrat</t>
  </si>
  <si>
    <t>Rick Kooperb</t>
  </si>
  <si>
    <t>E L THOMPSON</t>
  </si>
  <si>
    <t>Elizabeth</t>
  </si>
  <si>
    <t>Thompson</t>
  </si>
  <si>
    <t>YM Registrat</t>
  </si>
  <si>
    <t>R S DINGWALL  S DU F</t>
  </si>
  <si>
    <t>YM 2021 fees</t>
  </si>
  <si>
    <t>GREGORY C C R &amp; L L</t>
  </si>
  <si>
    <t>GREGORY C&amp;L</t>
  </si>
  <si>
    <t>MG ROSE</t>
  </si>
  <si>
    <t>M G Rose</t>
  </si>
  <si>
    <t>M B SANSON</t>
  </si>
  <si>
    <t>M Sanson</t>
  </si>
  <si>
    <t>YM Regis</t>
  </si>
  <si>
    <t>J RISING</t>
  </si>
  <si>
    <t>MR G A CHAPMAN AND</t>
  </si>
  <si>
    <t>GChapman</t>
  </si>
  <si>
    <t>FLEWITT JJ&amp; M</t>
  </si>
  <si>
    <t>J&amp;M Flewitt</t>
  </si>
  <si>
    <t>YM Reg</t>
  </si>
  <si>
    <t>J HAMBLYN  N J SIMPS</t>
  </si>
  <si>
    <t>JL Hamblyn</t>
  </si>
  <si>
    <t>Noel Simpson</t>
  </si>
  <si>
    <t>SHORT CELIA R</t>
  </si>
  <si>
    <t>M A BARSEMA</t>
  </si>
  <si>
    <t>Maria</t>
  </si>
  <si>
    <t>Barsema</t>
  </si>
  <si>
    <t>YM Fees</t>
  </si>
  <si>
    <t>Val Bone</t>
  </si>
  <si>
    <t>GADGIL P D &amp;</t>
  </si>
  <si>
    <t>Ruth Gadgil</t>
  </si>
  <si>
    <t>T M &amp; M G HUBBARD</t>
  </si>
  <si>
    <t>M. Hubbard</t>
  </si>
  <si>
    <t>BRIDGEMAN</t>
  </si>
  <si>
    <t>YEARLY MEET</t>
  </si>
  <si>
    <t>F C G &amp; N H SOUTHON</t>
  </si>
  <si>
    <t>YM Registr</t>
  </si>
  <si>
    <t>G Southon</t>
  </si>
  <si>
    <t>MRS H C NUNNS AND</t>
  </si>
  <si>
    <t>H Nunns</t>
  </si>
  <si>
    <t>Kapiti MM</t>
  </si>
  <si>
    <t>DEPOSIT</t>
  </si>
  <si>
    <t>YM13 17MAY</t>
  </si>
  <si>
    <t>RAE WENSLEY</t>
  </si>
  <si>
    <t>POSTING FORM</t>
  </si>
  <si>
    <t>C M P GLENNON</t>
  </si>
  <si>
    <t>C Glennon</t>
  </si>
  <si>
    <t>KapitiMM</t>
  </si>
  <si>
    <t>KARR C A</t>
  </si>
  <si>
    <t>Carril Karr</t>
  </si>
  <si>
    <t>MIR J F</t>
  </si>
  <si>
    <t>MRS A G MICHAELIS AN</t>
  </si>
  <si>
    <t>John</t>
  </si>
  <si>
    <t>Michaelis</t>
  </si>
  <si>
    <t>Yearly Mtg</t>
  </si>
  <si>
    <t>MR R N WATTS AND</t>
  </si>
  <si>
    <t>STOVER WATTS</t>
  </si>
  <si>
    <t>MISS MEGHAN J STEWAR</t>
  </si>
  <si>
    <t>Meghan</t>
  </si>
  <si>
    <t>Stewart-Ward</t>
  </si>
  <si>
    <t>DR TRALEE SUG</t>
  </si>
  <si>
    <t>AllanHarvey</t>
  </si>
  <si>
    <t>BLAKELEY M R</t>
  </si>
  <si>
    <t>Margaret</t>
  </si>
  <si>
    <t>Blakeley</t>
  </si>
  <si>
    <t>Fri zoom</t>
  </si>
  <si>
    <t>J &amp; H P ZWANIKKEN</t>
  </si>
  <si>
    <t>from Jude</t>
  </si>
  <si>
    <t>Zwanikken</t>
  </si>
  <si>
    <t>for YM</t>
  </si>
  <si>
    <t>STEPHENS MR I D &amp; MR</t>
  </si>
  <si>
    <t>ZOOM</t>
  </si>
  <si>
    <t>STEPHENS</t>
  </si>
  <si>
    <t>S F HAMEL</t>
  </si>
  <si>
    <t>Susan Hamel</t>
  </si>
  <si>
    <t>Yearly M</t>
  </si>
  <si>
    <t>Weatherley A R</t>
  </si>
  <si>
    <t>HIGHTON  BRYLIN</t>
  </si>
  <si>
    <t>J&amp;B Highton</t>
  </si>
  <si>
    <t>YM reg x2</t>
  </si>
  <si>
    <t>FLETCHER JC</t>
  </si>
  <si>
    <t>P &amp; J</t>
  </si>
  <si>
    <t>Fletcher</t>
  </si>
  <si>
    <t>Yrly Mtg 21</t>
  </si>
  <si>
    <t>Q M ABRAHAM  M LEIGH</t>
  </si>
  <si>
    <t>M Leighton</t>
  </si>
  <si>
    <t>HOWITT B R</t>
  </si>
  <si>
    <t>YM registn</t>
  </si>
  <si>
    <t>Howitt</t>
  </si>
  <si>
    <t>YEARLY MEETI</t>
  </si>
  <si>
    <t>BNZ BLENHEIM</t>
  </si>
  <si>
    <t>MCNAMARA MJ &amp; BL</t>
  </si>
  <si>
    <t>Refund</t>
  </si>
  <si>
    <t>Overpayment</t>
  </si>
  <si>
    <t>B McNamara</t>
  </si>
  <si>
    <t>E GUNDESEN</t>
  </si>
  <si>
    <t>BNZ TERRACE</t>
  </si>
  <si>
    <t>P MACGREGOR</t>
  </si>
  <si>
    <t>BB MOUNTIER</t>
  </si>
  <si>
    <t>HM DAW</t>
  </si>
  <si>
    <t>E M HUGHES</t>
  </si>
  <si>
    <t>remmerswaal</t>
  </si>
  <si>
    <t>ENDICOTT MS O C &amp; RO</t>
  </si>
  <si>
    <t>ORLANDAWIDGE</t>
  </si>
  <si>
    <t>TAYLOR M L P</t>
  </si>
  <si>
    <t>Tony Taylor</t>
  </si>
  <si>
    <t>MR A R WEATHE</t>
  </si>
  <si>
    <t>AndrewWeathe</t>
  </si>
  <si>
    <t>Quakers Tga</t>
  </si>
  <si>
    <t>El Rancho</t>
  </si>
  <si>
    <t>G &amp; A Karamea L</t>
  </si>
  <si>
    <t>AnnabelTReg</t>
  </si>
  <si>
    <t>V TOHILL</t>
  </si>
  <si>
    <t>V Tohill</t>
  </si>
  <si>
    <t>Heather Nunns</t>
  </si>
  <si>
    <t>Regn charge</t>
  </si>
  <si>
    <t>Single charg</t>
  </si>
  <si>
    <t>R A A POTAKA</t>
  </si>
  <si>
    <t>Anne Potaka</t>
  </si>
  <si>
    <t>A L DUNFORD</t>
  </si>
  <si>
    <t>A Dunford</t>
  </si>
  <si>
    <t>YM reg</t>
  </si>
  <si>
    <t>Zoom</t>
  </si>
  <si>
    <t>A J MACMILLAN  G F R</t>
  </si>
  <si>
    <t>Marvin Hubbard</t>
  </si>
  <si>
    <t>Now Zoom</t>
  </si>
  <si>
    <t>REYNOLDS AC&amp;S</t>
  </si>
  <si>
    <t>Reynolds</t>
  </si>
  <si>
    <t>R WHELAN</t>
  </si>
  <si>
    <t>SCHUITEMAKER S</t>
  </si>
  <si>
    <t>YM 21</t>
  </si>
  <si>
    <t>Saskia</t>
  </si>
  <si>
    <t>Maria Barsema</t>
  </si>
  <si>
    <t>Maria Barsem</t>
  </si>
  <si>
    <t>PHILLIPS G D</t>
  </si>
  <si>
    <t>G Phillips</t>
  </si>
  <si>
    <t>S E WOOD</t>
  </si>
  <si>
    <t>S. Wood</t>
  </si>
  <si>
    <t>YM SPCC</t>
  </si>
  <si>
    <t>Rick Kooperberg</t>
  </si>
  <si>
    <t>Phone Data</t>
  </si>
  <si>
    <t>Direct Credit</t>
  </si>
  <si>
    <t>YM El Rancho</t>
  </si>
  <si>
    <t>inv 15601</t>
  </si>
  <si>
    <t>Booking 7970</t>
  </si>
  <si>
    <t>MA &amp; AJ Hall</t>
  </si>
  <si>
    <t>Reimburse</t>
  </si>
  <si>
    <t>YM costs</t>
  </si>
  <si>
    <t>overpaid exp</t>
  </si>
  <si>
    <t>O/P by $70</t>
  </si>
  <si>
    <t>Jude Zwanikken</t>
  </si>
  <si>
    <t>Travel Expen</t>
  </si>
  <si>
    <t>Total reimburesments</t>
  </si>
  <si>
    <t>What?</t>
  </si>
  <si>
    <t>When?</t>
  </si>
  <si>
    <t>Who?</t>
  </si>
  <si>
    <t>Acc No</t>
  </si>
  <si>
    <t>Date Reimbursed</t>
  </si>
  <si>
    <t>Used?</t>
  </si>
  <si>
    <t>Dots for newbies</t>
  </si>
  <si>
    <t>Alistair &amp; Anne Hall</t>
  </si>
  <si>
    <t>38 9004 0100173 00</t>
  </si>
  <si>
    <t>Envelopes, box of name tag holders</t>
  </si>
  <si>
    <t>Teas, milk, glue sticks</t>
  </si>
  <si>
    <t>BOYA BY-MC2 multi-directional Microphone</t>
  </si>
  <si>
    <t>YM property held at Settlement</t>
  </si>
  <si>
    <t>10m Active USB extension</t>
  </si>
  <si>
    <t>Settlement (in return for borrowing Camera and Tripod)</t>
  </si>
  <si>
    <t>5m Active USB extension</t>
  </si>
  <si>
    <t>Multi Box, 2 3-pin + 4 USB</t>
  </si>
  <si>
    <t>Donated</t>
  </si>
  <si>
    <t>Cellphone data</t>
  </si>
  <si>
    <t>12 3013 0541491 58</t>
  </si>
  <si>
    <t>Food supplies</t>
  </si>
  <si>
    <t>Niwa</t>
  </si>
  <si>
    <t>Zoom licence (a month)</t>
  </si>
  <si>
    <t>El Rancho Data</t>
  </si>
  <si>
    <t>Helpers - petrol costs?</t>
  </si>
  <si>
    <t>Helpers - baking ingredient costs?</t>
  </si>
  <si>
    <t>Melissa, Viola baking ingredients</t>
  </si>
  <si>
    <t>Alistair, Patricia baking ingredients</t>
  </si>
  <si>
    <t>Signage, printing, laminating</t>
  </si>
  <si>
    <t>Donated and borrowed</t>
  </si>
  <si>
    <t>Wireless Microphones</t>
  </si>
  <si>
    <t>Borrowed - no charge</t>
  </si>
  <si>
    <t>Pre day facilitator travel costs</t>
  </si>
  <si>
    <t>Breakdown:</t>
  </si>
  <si>
    <t>For ZOOM</t>
  </si>
  <si>
    <t>Data &amp; licence</t>
  </si>
  <si>
    <t>Equipment</t>
  </si>
  <si>
    <t>total</t>
  </si>
  <si>
    <t>(+donations - teas &amp; bikkies)</t>
  </si>
  <si>
    <t>(note initial error: reimbursed $470.55, then paid back $70)</t>
  </si>
  <si>
    <t>Dots:</t>
  </si>
  <si>
    <t>40/4/2021</t>
  </si>
  <si>
    <t>El Rancho Data ($12 for 5GB, $6 for 2 GB)</t>
  </si>
  <si>
    <t>Additional expenses for in-person gathering</t>
  </si>
  <si>
    <t>Total reimbursement for Anne &amp; Alistair Hall</t>
  </si>
  <si>
    <t xml:space="preserve">  Reimbursed expenses (Jude Z)</t>
  </si>
  <si>
    <t xml:space="preserve">  Excess to pay to YM</t>
  </si>
  <si>
    <t>Invoice fro El Rancho received</t>
  </si>
  <si>
    <t>Paid</t>
  </si>
  <si>
    <t>Invoice No:</t>
  </si>
  <si>
    <t>invoice date:</t>
  </si>
  <si>
    <t>20/05/2021</t>
  </si>
  <si>
    <t>Due Date:</t>
  </si>
  <si>
    <t>3/06/2021</t>
  </si>
  <si>
    <t>Event Dates:</t>
  </si>
  <si>
    <t>13/5/2021 to 17/5/2021</t>
  </si>
  <si>
    <t>Accommodation</t>
  </si>
  <si>
    <t>Qty</t>
  </si>
  <si>
    <t>Unit Price</t>
  </si>
  <si>
    <t>Unit</t>
  </si>
  <si>
    <t>GST inc</t>
  </si>
  <si>
    <t>Total</t>
  </si>
  <si>
    <t>Cleaning Fee</t>
  </si>
  <si>
    <t>Per Stay</t>
  </si>
  <si>
    <t>Elm 7 lounge</t>
  </si>
  <si>
    <t>Elm - Adult/Child Rate</t>
  </si>
  <si>
    <t>Per Night</t>
  </si>
  <si>
    <t>Actual numbers charged Thu night</t>
  </si>
  <si>
    <t>Per stay</t>
  </si>
  <si>
    <t>Venue minimum hire charged Fri - Sun nights</t>
  </si>
  <si>
    <t>Catering</t>
  </si>
  <si>
    <t>Special Dietary Requirements</t>
  </si>
  <si>
    <t>Per day</t>
  </si>
  <si>
    <t>11 ppl x 4 days</t>
  </si>
  <si>
    <t>Breakfast - Adult</t>
  </si>
  <si>
    <t>Per Meal</t>
  </si>
  <si>
    <t>Lunch - Adult</t>
  </si>
  <si>
    <t>Dinner - Adult</t>
  </si>
  <si>
    <t>Extras</t>
  </si>
  <si>
    <t>Medium Sound System</t>
  </si>
  <si>
    <t>Bedding Set</t>
  </si>
  <si>
    <t>Towell Set</t>
  </si>
  <si>
    <t>Photocopying Black &amp; White</t>
  </si>
  <si>
    <t>each</t>
  </si>
  <si>
    <t>Invoice Total</t>
  </si>
  <si>
    <t>Less deposit</t>
  </si>
  <si>
    <t>Balance Due</t>
  </si>
  <si>
    <t>Deb and Alistair checked; all looks reasonable</t>
  </si>
  <si>
    <t>DIRECT DEPOSIT DETAILS</t>
  </si>
  <si>
    <t>Acc name: Waikanae Christian Holiday Park Inc</t>
  </si>
  <si>
    <t>Bank and Branch: 02-0591</t>
  </si>
  <si>
    <t>Acc #: 0013486-00</t>
  </si>
  <si>
    <t>(c/f bank download sheet)</t>
  </si>
  <si>
    <t>(see BankDownload sheet)</t>
  </si>
  <si>
    <t>(see Registrations workbook)</t>
  </si>
  <si>
    <t>(see ElRancho sheet)</t>
  </si>
  <si>
    <t>(see Expenses sheet)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</si>
</sst>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4" fontId="0" fillId="0" borderId="0" xfId="0" applyNumberFormat="1"/>
    <xf numFmtId="17" fontId="0" fillId="0" borderId="0" xfId="0" applyNumberFormat="1"/>
    <xf numFmtId="8" fontId="0" fillId="0" borderId="0" xfId="0" applyNumberFormat="1"/>
    <xf numFmtId="0" fontId="0" fillId="0" borderId="0" xfId="0" applyFont="1"/>
    <xf numFmtId="6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left"/>
    </xf>
    <xf numFmtId="14" fontId="0" fillId="0" borderId="0" xfId="0" quotePrefix="1" applyNumberFormat="1" applyAlignment="1">
      <alignment horizontal="left"/>
    </xf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123825</xdr:rowOff>
    </xdr:from>
    <xdr:to>
      <xdr:col>3</xdr:col>
      <xdr:colOff>485775</xdr:colOff>
      <xdr:row>17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14325"/>
          <a:ext cx="2228850" cy="3000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1</xdr:row>
      <xdr:rowOff>1</xdr:rowOff>
    </xdr:from>
    <xdr:to>
      <xdr:col>10</xdr:col>
      <xdr:colOff>285750</xdr:colOff>
      <xdr:row>5</xdr:row>
      <xdr:rowOff>138867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0" y="190501"/>
          <a:ext cx="3981450" cy="900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14</xdr:col>
      <xdr:colOff>561975</xdr:colOff>
      <xdr:row>21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81800" y="190500"/>
          <a:ext cx="2390775" cy="3848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1</xdr:colOff>
      <xdr:row>1</xdr:row>
      <xdr:rowOff>0</xdr:rowOff>
    </xdr:from>
    <xdr:to>
      <xdr:col>24</xdr:col>
      <xdr:colOff>603070</xdr:colOff>
      <xdr:row>13</xdr:row>
      <xdr:rowOff>28575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220201" y="190500"/>
          <a:ext cx="6194244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32</xdr:col>
      <xdr:colOff>514350</xdr:colOff>
      <xdr:row>14</xdr:row>
      <xdr:rowOff>105849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420975" y="190500"/>
          <a:ext cx="4886325" cy="25823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33</xdr:col>
      <xdr:colOff>19050</xdr:colOff>
      <xdr:row>1</xdr:row>
      <xdr:rowOff>9525</xdr:rowOff>
    </xdr:from>
    <xdr:to>
      <xdr:col>38</xdr:col>
      <xdr:colOff>571500</xdr:colOff>
      <xdr:row>14</xdr:row>
      <xdr:rowOff>58732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421600" y="200025"/>
          <a:ext cx="3705225" cy="25257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39</xdr:col>
      <xdr:colOff>1</xdr:colOff>
      <xdr:row>1</xdr:row>
      <xdr:rowOff>1</xdr:rowOff>
    </xdr:from>
    <xdr:to>
      <xdr:col>45</xdr:col>
      <xdr:colOff>466726</xdr:colOff>
      <xdr:row>6</xdr:row>
      <xdr:rowOff>176491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164926" y="190501"/>
          <a:ext cx="4267200" cy="11289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46</xdr:col>
      <xdr:colOff>0</xdr:colOff>
      <xdr:row>1</xdr:row>
      <xdr:rowOff>0</xdr:rowOff>
    </xdr:from>
    <xdr:to>
      <xdr:col>51</xdr:col>
      <xdr:colOff>381000</xdr:colOff>
      <xdr:row>26</xdr:row>
      <xdr:rowOff>114300</xdr:rowOff>
    </xdr:to>
    <xdr:pic>
      <xdr:nvPicPr>
        <xdr:cNvPr id="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000" y="190500"/>
          <a:ext cx="3581400" cy="4876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C12" sqref="C12"/>
    </sheetView>
  </sheetViews>
  <sheetFormatPr defaultRowHeight="15"/>
  <cols>
    <col min="1" max="1" width="36.7109375" customWidth="1"/>
    <col min="2" max="2" width="13.140625" style="2" customWidth="1"/>
    <col min="3" max="3" width="33.42578125" customWidth="1"/>
  </cols>
  <sheetData>
    <row r="1" spans="1:3">
      <c r="A1" s="1" t="s">
        <v>7</v>
      </c>
    </row>
    <row r="3" spans="1:3">
      <c r="A3" s="1" t="s">
        <v>10</v>
      </c>
    </row>
    <row r="4" spans="1:3">
      <c r="A4" s="3" t="s">
        <v>11</v>
      </c>
      <c r="B4" s="4">
        <v>27330</v>
      </c>
      <c r="C4" t="s">
        <v>341</v>
      </c>
    </row>
    <row r="5" spans="1:3">
      <c r="A5" s="5" t="s">
        <v>5</v>
      </c>
      <c r="B5" s="4">
        <v>0.12</v>
      </c>
      <c r="C5" t="s">
        <v>340</v>
      </c>
    </row>
    <row r="6" spans="1:3">
      <c r="A6" s="6" t="s">
        <v>14</v>
      </c>
      <c r="B6" s="7">
        <f>SUM(B4:B5)</f>
        <v>27330.12</v>
      </c>
    </row>
    <row r="8" spans="1:3">
      <c r="A8" s="1" t="s">
        <v>0</v>
      </c>
    </row>
    <row r="9" spans="1:3">
      <c r="A9" s="3" t="s">
        <v>1</v>
      </c>
      <c r="B9" s="4">
        <v>21462.45</v>
      </c>
      <c r="C9" t="s">
        <v>342</v>
      </c>
    </row>
    <row r="10" spans="1:3">
      <c r="A10" s="5" t="s">
        <v>2</v>
      </c>
      <c r="B10" s="4">
        <v>70</v>
      </c>
      <c r="C10" t="s">
        <v>343</v>
      </c>
    </row>
    <row r="11" spans="1:3">
      <c r="A11" s="3" t="s">
        <v>3</v>
      </c>
      <c r="B11" s="4">
        <v>400.55</v>
      </c>
      <c r="C11" t="s">
        <v>343</v>
      </c>
    </row>
    <row r="12" spans="1:3">
      <c r="A12" s="3" t="s">
        <v>292</v>
      </c>
      <c r="B12" s="4">
        <v>234</v>
      </c>
      <c r="C12" t="s">
        <v>343</v>
      </c>
    </row>
    <row r="13" spans="1:3">
      <c r="A13" s="6" t="s">
        <v>4</v>
      </c>
      <c r="B13" s="7">
        <f>SUM(B9:B12)</f>
        <v>22167</v>
      </c>
    </row>
    <row r="15" spans="1:3">
      <c r="A15" s="6" t="s">
        <v>9</v>
      </c>
      <c r="B15" s="7">
        <f>B6-B13</f>
        <v>5163.119999999999</v>
      </c>
      <c r="C15" t="s">
        <v>339</v>
      </c>
    </row>
    <row r="16" spans="1:3">
      <c r="A16" s="3" t="s">
        <v>6</v>
      </c>
      <c r="B16" s="4">
        <v>1000</v>
      </c>
    </row>
    <row r="17" spans="1:2">
      <c r="A17" s="6" t="s">
        <v>293</v>
      </c>
      <c r="B17" s="7">
        <f>B15-B16</f>
        <v>4163.119999999999</v>
      </c>
    </row>
    <row r="18" spans="1:2">
      <c r="A18" t="s">
        <v>13</v>
      </c>
    </row>
    <row r="20" spans="1:2">
      <c r="A20" t="s">
        <v>8</v>
      </c>
    </row>
    <row r="21" spans="1:2">
      <c r="A21" t="s">
        <v>12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6"/>
  <sheetViews>
    <sheetView topLeftCell="A81" workbookViewId="0">
      <selection activeCell="A101" sqref="A101"/>
    </sheetView>
  </sheetViews>
  <sheetFormatPr defaultRowHeight="15"/>
  <cols>
    <col min="1" max="1" width="15.5703125" customWidth="1"/>
    <col min="2" max="2" width="10.85546875" style="2" bestFit="1" customWidth="1"/>
    <col min="3" max="3" width="19.42578125" customWidth="1"/>
    <col min="4" max="4" width="15.28515625" customWidth="1"/>
    <col min="5" max="5" width="12.42578125" customWidth="1"/>
    <col min="6" max="6" width="13.85546875" customWidth="1"/>
    <col min="7" max="7" width="16.7109375" customWidth="1"/>
  </cols>
  <sheetData>
    <row r="1" spans="1:13">
      <c r="A1" t="s">
        <v>15</v>
      </c>
      <c r="B1" s="2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</row>
    <row r="2" spans="1:13">
      <c r="A2" s="8">
        <v>44172</v>
      </c>
      <c r="B2" s="2">
        <v>5</v>
      </c>
      <c r="C2" t="s">
        <v>22</v>
      </c>
      <c r="D2" t="s">
        <v>23</v>
      </c>
      <c r="E2" t="s">
        <v>24</v>
      </c>
      <c r="F2" t="s">
        <v>25</v>
      </c>
      <c r="G2" s="2">
        <f>B2</f>
        <v>5</v>
      </c>
    </row>
    <row r="3" spans="1:13">
      <c r="A3" s="8">
        <v>44172</v>
      </c>
      <c r="B3" s="2">
        <v>6</v>
      </c>
      <c r="C3" t="s">
        <v>26</v>
      </c>
      <c r="D3" t="s">
        <v>23</v>
      </c>
      <c r="F3" t="s">
        <v>24</v>
      </c>
      <c r="G3" s="2">
        <f>G2+B3</f>
        <v>11</v>
      </c>
    </row>
    <row r="4" spans="1:13">
      <c r="A4" s="8">
        <v>44182</v>
      </c>
      <c r="B4" s="2">
        <v>873</v>
      </c>
      <c r="C4" t="s">
        <v>22</v>
      </c>
      <c r="D4" t="s">
        <v>27</v>
      </c>
      <c r="E4" t="s">
        <v>28</v>
      </c>
      <c r="F4" t="s">
        <v>25</v>
      </c>
      <c r="G4" s="2">
        <f t="shared" ref="G4:G67" si="0">G3+B4</f>
        <v>884</v>
      </c>
    </row>
    <row r="5" spans="1:13">
      <c r="A5" s="8">
        <v>44201</v>
      </c>
      <c r="B5" s="2">
        <v>462</v>
      </c>
      <c r="C5" t="s">
        <v>29</v>
      </c>
      <c r="D5" t="s">
        <v>30</v>
      </c>
      <c r="F5" t="s">
        <v>31</v>
      </c>
      <c r="G5" s="2">
        <f t="shared" si="0"/>
        <v>1346</v>
      </c>
    </row>
    <row r="6" spans="1:13">
      <c r="A6" s="8">
        <v>44214</v>
      </c>
      <c r="B6" s="2">
        <v>163</v>
      </c>
      <c r="C6" t="s">
        <v>32</v>
      </c>
      <c r="D6" t="s">
        <v>33</v>
      </c>
      <c r="E6" t="s">
        <v>30</v>
      </c>
      <c r="F6" t="s">
        <v>34</v>
      </c>
      <c r="G6" s="2">
        <f t="shared" si="0"/>
        <v>1509</v>
      </c>
    </row>
    <row r="7" spans="1:13">
      <c r="A7" s="8">
        <v>44236</v>
      </c>
      <c r="B7" s="2">
        <v>208</v>
      </c>
      <c r="C7" t="s">
        <v>35</v>
      </c>
      <c r="D7" t="s">
        <v>36</v>
      </c>
      <c r="F7" t="s">
        <v>37</v>
      </c>
      <c r="G7" s="2">
        <f t="shared" si="0"/>
        <v>1717</v>
      </c>
    </row>
    <row r="8" spans="1:13">
      <c r="A8" s="8">
        <v>44237</v>
      </c>
      <c r="B8" s="2">
        <v>884</v>
      </c>
      <c r="C8" t="s">
        <v>38</v>
      </c>
      <c r="D8" t="s">
        <v>39</v>
      </c>
      <c r="E8" t="s">
        <v>40</v>
      </c>
      <c r="F8">
        <v>2021</v>
      </c>
      <c r="G8" s="2">
        <f t="shared" si="0"/>
        <v>2601</v>
      </c>
    </row>
    <row r="9" spans="1:13">
      <c r="A9" s="8">
        <v>44238</v>
      </c>
      <c r="B9" s="2">
        <v>341</v>
      </c>
      <c r="C9" t="s">
        <v>41</v>
      </c>
      <c r="D9" t="s">
        <v>30</v>
      </c>
      <c r="F9" t="s">
        <v>42</v>
      </c>
      <c r="G9" s="2">
        <f t="shared" si="0"/>
        <v>2942</v>
      </c>
      <c r="M9" s="9"/>
    </row>
    <row r="10" spans="1:13">
      <c r="A10" s="8">
        <v>44238</v>
      </c>
      <c r="B10" s="2">
        <v>178</v>
      </c>
      <c r="C10" t="s">
        <v>43</v>
      </c>
      <c r="D10" t="s">
        <v>25</v>
      </c>
      <c r="E10" t="s">
        <v>44</v>
      </c>
      <c r="F10" t="s">
        <v>45</v>
      </c>
      <c r="G10" s="2">
        <f t="shared" si="0"/>
        <v>3120</v>
      </c>
    </row>
    <row r="11" spans="1:13">
      <c r="A11" s="8">
        <v>44249</v>
      </c>
      <c r="B11" s="2">
        <v>462</v>
      </c>
      <c r="C11" t="s">
        <v>46</v>
      </c>
      <c r="D11" t="s">
        <v>30</v>
      </c>
      <c r="F11" t="s">
        <v>47</v>
      </c>
      <c r="G11" s="2">
        <f t="shared" si="0"/>
        <v>3582</v>
      </c>
    </row>
    <row r="12" spans="1:13">
      <c r="A12" s="8">
        <v>44253</v>
      </c>
      <c r="B12" s="2">
        <v>0.12</v>
      </c>
      <c r="C12" t="s">
        <v>48</v>
      </c>
      <c r="D12" s="10">
        <v>0.12</v>
      </c>
      <c r="E12" t="s">
        <v>49</v>
      </c>
      <c r="G12" s="2">
        <f t="shared" si="0"/>
        <v>3582.12</v>
      </c>
    </row>
    <row r="13" spans="1:13">
      <c r="A13" s="8">
        <v>44253</v>
      </c>
      <c r="B13" s="2">
        <v>163</v>
      </c>
      <c r="C13" t="s">
        <v>32</v>
      </c>
      <c r="D13" t="s">
        <v>33</v>
      </c>
      <c r="E13" t="s">
        <v>30</v>
      </c>
      <c r="F13" t="s">
        <v>34</v>
      </c>
      <c r="G13" s="2">
        <f t="shared" si="0"/>
        <v>3745.12</v>
      </c>
    </row>
    <row r="14" spans="1:13">
      <c r="A14" s="8">
        <v>44256</v>
      </c>
      <c r="B14" s="2">
        <v>442</v>
      </c>
      <c r="C14" t="s">
        <v>50</v>
      </c>
      <c r="D14" t="s">
        <v>51</v>
      </c>
      <c r="E14" t="s">
        <v>25</v>
      </c>
      <c r="G14" s="2">
        <f t="shared" si="0"/>
        <v>4187.12</v>
      </c>
    </row>
    <row r="15" spans="1:13">
      <c r="A15" s="8">
        <v>44256</v>
      </c>
      <c r="B15" s="2">
        <v>442</v>
      </c>
      <c r="C15" t="s">
        <v>52</v>
      </c>
      <c r="D15" t="s">
        <v>53</v>
      </c>
      <c r="E15" t="s">
        <v>25</v>
      </c>
      <c r="G15" s="2">
        <f t="shared" si="0"/>
        <v>4629.12</v>
      </c>
    </row>
    <row r="16" spans="1:13">
      <c r="A16" s="8">
        <v>44256</v>
      </c>
      <c r="B16" s="2">
        <v>462</v>
      </c>
      <c r="C16" t="s">
        <v>54</v>
      </c>
      <c r="F16" t="s">
        <v>55</v>
      </c>
      <c r="G16" s="2">
        <f t="shared" si="0"/>
        <v>5091.12</v>
      </c>
    </row>
    <row r="17" spans="1:13">
      <c r="A17" s="8">
        <v>44263</v>
      </c>
      <c r="B17" s="2">
        <v>652</v>
      </c>
      <c r="C17" t="s">
        <v>56</v>
      </c>
      <c r="D17" t="s">
        <v>57</v>
      </c>
      <c r="E17" t="s">
        <v>58</v>
      </c>
      <c r="F17" t="s">
        <v>40</v>
      </c>
      <c r="G17" s="2">
        <f t="shared" si="0"/>
        <v>5743.12</v>
      </c>
    </row>
    <row r="18" spans="1:13">
      <c r="A18" s="8">
        <v>44265</v>
      </c>
      <c r="B18" s="2">
        <v>442</v>
      </c>
      <c r="C18" t="s">
        <v>59</v>
      </c>
      <c r="D18" t="s">
        <v>30</v>
      </c>
      <c r="E18" t="s">
        <v>60</v>
      </c>
      <c r="G18" s="2">
        <f t="shared" si="0"/>
        <v>6185.12</v>
      </c>
    </row>
    <row r="19" spans="1:13">
      <c r="A19" s="8">
        <v>44271</v>
      </c>
      <c r="B19" s="2">
        <v>341</v>
      </c>
      <c r="C19" t="s">
        <v>61</v>
      </c>
      <c r="D19" t="s">
        <v>62</v>
      </c>
      <c r="E19" t="s">
        <v>30</v>
      </c>
      <c r="G19" s="2">
        <f t="shared" si="0"/>
        <v>6526.12</v>
      </c>
    </row>
    <row r="20" spans="1:13">
      <c r="A20" s="8">
        <v>44272</v>
      </c>
      <c r="B20" s="2">
        <v>341</v>
      </c>
      <c r="C20" t="s">
        <v>63</v>
      </c>
      <c r="D20" t="s">
        <v>64</v>
      </c>
      <c r="F20" t="s">
        <v>40</v>
      </c>
      <c r="G20" s="2">
        <f t="shared" si="0"/>
        <v>6867.12</v>
      </c>
    </row>
    <row r="21" spans="1:13">
      <c r="A21" s="8">
        <v>44274</v>
      </c>
      <c r="B21" s="2">
        <v>326</v>
      </c>
      <c r="C21" t="s">
        <v>65</v>
      </c>
      <c r="D21" t="s">
        <v>66</v>
      </c>
      <c r="G21" s="2">
        <f t="shared" si="0"/>
        <v>7193.12</v>
      </c>
    </row>
    <row r="22" spans="1:13">
      <c r="A22" s="8">
        <v>44277</v>
      </c>
      <c r="B22" s="2">
        <v>341</v>
      </c>
      <c r="C22" t="s">
        <v>67</v>
      </c>
      <c r="D22" t="s">
        <v>68</v>
      </c>
      <c r="F22" t="s">
        <v>30</v>
      </c>
      <c r="G22" s="2">
        <f t="shared" si="0"/>
        <v>7534.12</v>
      </c>
      <c r="M22" s="9"/>
    </row>
    <row r="23" spans="1:13">
      <c r="A23" s="8">
        <v>44278</v>
      </c>
      <c r="B23" s="2">
        <v>652</v>
      </c>
      <c r="C23" t="s">
        <v>69</v>
      </c>
      <c r="D23" t="s">
        <v>70</v>
      </c>
      <c r="E23" t="s">
        <v>71</v>
      </c>
      <c r="F23" t="s">
        <v>72</v>
      </c>
      <c r="G23" s="2">
        <f t="shared" si="0"/>
        <v>8186.12</v>
      </c>
    </row>
    <row r="24" spans="1:13">
      <c r="A24" s="8">
        <v>44281</v>
      </c>
      <c r="B24" s="2">
        <v>462</v>
      </c>
      <c r="C24" t="s">
        <v>73</v>
      </c>
      <c r="D24" t="s">
        <v>74</v>
      </c>
      <c r="E24" t="s">
        <v>75</v>
      </c>
      <c r="F24" t="s">
        <v>76</v>
      </c>
      <c r="G24" s="2">
        <f t="shared" si="0"/>
        <v>8648.119999999999</v>
      </c>
    </row>
    <row r="25" spans="1:13">
      <c r="A25" s="8">
        <v>44284</v>
      </c>
      <c r="B25" s="2">
        <v>462</v>
      </c>
      <c r="C25" t="s">
        <v>77</v>
      </c>
      <c r="D25" t="s">
        <v>78</v>
      </c>
      <c r="E25" t="s">
        <v>79</v>
      </c>
      <c r="F25" t="s">
        <v>80</v>
      </c>
      <c r="G25" s="2">
        <f t="shared" si="0"/>
        <v>9110.119999999999</v>
      </c>
    </row>
    <row r="26" spans="1:13">
      <c r="A26" s="8">
        <v>44284</v>
      </c>
      <c r="B26" s="2">
        <v>442</v>
      </c>
      <c r="C26" t="s">
        <v>81</v>
      </c>
      <c r="D26" t="s">
        <v>82</v>
      </c>
      <c r="E26" t="s">
        <v>83</v>
      </c>
      <c r="G26" s="2">
        <f t="shared" si="0"/>
        <v>9552.119999999999</v>
      </c>
    </row>
    <row r="27" spans="1:13">
      <c r="A27" s="8">
        <v>44285</v>
      </c>
      <c r="B27" s="2">
        <v>264</v>
      </c>
      <c r="C27" t="s">
        <v>84</v>
      </c>
      <c r="F27" t="s">
        <v>85</v>
      </c>
      <c r="G27" s="2">
        <f t="shared" si="0"/>
        <v>9816.119999999999</v>
      </c>
    </row>
    <row r="28" spans="1:13">
      <c r="A28" s="8">
        <v>44286</v>
      </c>
      <c r="B28" s="2">
        <v>442</v>
      </c>
      <c r="C28" t="s">
        <v>86</v>
      </c>
      <c r="D28" t="s">
        <v>87</v>
      </c>
      <c r="E28" t="s">
        <v>88</v>
      </c>
      <c r="F28" t="s">
        <v>25</v>
      </c>
      <c r="G28" s="2">
        <f t="shared" si="0"/>
        <v>10258.119999999999</v>
      </c>
      <c r="M28" s="9"/>
    </row>
    <row r="29" spans="1:13">
      <c r="A29" s="8">
        <v>44286</v>
      </c>
      <c r="B29" s="2">
        <v>652</v>
      </c>
      <c r="C29" t="s">
        <v>89</v>
      </c>
      <c r="D29" t="s">
        <v>90</v>
      </c>
      <c r="E29" t="s">
        <v>91</v>
      </c>
      <c r="G29" s="2">
        <f t="shared" si="0"/>
        <v>10910.119999999999</v>
      </c>
    </row>
    <row r="30" spans="1:13">
      <c r="A30" s="8">
        <v>44286</v>
      </c>
      <c r="B30" s="2">
        <v>462</v>
      </c>
      <c r="C30" t="s">
        <v>92</v>
      </c>
      <c r="D30" t="s">
        <v>93</v>
      </c>
      <c r="F30" t="s">
        <v>94</v>
      </c>
      <c r="G30" s="2">
        <f t="shared" si="0"/>
        <v>11372.119999999999</v>
      </c>
      <c r="M30" s="9"/>
    </row>
    <row r="31" spans="1:13">
      <c r="A31" s="8">
        <v>44292</v>
      </c>
      <c r="B31" s="2">
        <v>442</v>
      </c>
      <c r="C31" t="s">
        <v>95</v>
      </c>
      <c r="D31" t="s">
        <v>96</v>
      </c>
      <c r="E31" t="s">
        <v>97</v>
      </c>
      <c r="F31" t="s">
        <v>98</v>
      </c>
      <c r="G31" s="2">
        <f t="shared" si="0"/>
        <v>11814.119999999999</v>
      </c>
    </row>
    <row r="32" spans="1:13">
      <c r="A32" s="8">
        <v>44292</v>
      </c>
      <c r="B32" s="2">
        <v>462</v>
      </c>
      <c r="C32" t="s">
        <v>99</v>
      </c>
      <c r="D32" t="s">
        <v>100</v>
      </c>
      <c r="G32" s="2">
        <f t="shared" si="0"/>
        <v>12276.119999999999</v>
      </c>
    </row>
    <row r="33" spans="1:13">
      <c r="A33" s="8">
        <v>44292</v>
      </c>
      <c r="B33" s="2">
        <v>884</v>
      </c>
      <c r="C33" t="s">
        <v>101</v>
      </c>
      <c r="D33" t="s">
        <v>102</v>
      </c>
      <c r="F33" t="s">
        <v>30</v>
      </c>
      <c r="G33" s="2">
        <f t="shared" si="0"/>
        <v>13160.119999999999</v>
      </c>
    </row>
    <row r="34" spans="1:13">
      <c r="A34" s="8">
        <v>44293</v>
      </c>
      <c r="B34" s="2">
        <v>442</v>
      </c>
      <c r="C34" t="s">
        <v>103</v>
      </c>
      <c r="D34" t="s">
        <v>104</v>
      </c>
      <c r="E34" t="s">
        <v>40</v>
      </c>
      <c r="F34" t="s">
        <v>80</v>
      </c>
      <c r="G34" s="2">
        <f t="shared" si="0"/>
        <v>13602.119999999999</v>
      </c>
    </row>
    <row r="35" spans="1:13">
      <c r="A35" s="8">
        <v>44294</v>
      </c>
      <c r="B35" s="2">
        <v>442</v>
      </c>
      <c r="C35" t="s">
        <v>105</v>
      </c>
      <c r="D35" t="s">
        <v>106</v>
      </c>
      <c r="F35" t="s">
        <v>107</v>
      </c>
      <c r="G35" s="2">
        <f t="shared" si="0"/>
        <v>14044.119999999999</v>
      </c>
    </row>
    <row r="36" spans="1:13">
      <c r="A36" s="8">
        <v>44294</v>
      </c>
      <c r="B36" s="2">
        <v>30</v>
      </c>
      <c r="C36" t="s">
        <v>108</v>
      </c>
      <c r="G36" s="2">
        <f t="shared" si="0"/>
        <v>14074.119999999999</v>
      </c>
    </row>
    <row r="37" spans="1:13">
      <c r="A37" s="8">
        <v>44295</v>
      </c>
      <c r="B37" s="2">
        <v>264</v>
      </c>
      <c r="C37" t="s">
        <v>109</v>
      </c>
      <c r="D37" t="s">
        <v>98</v>
      </c>
      <c r="E37" t="s">
        <v>25</v>
      </c>
      <c r="F37" t="s">
        <v>110</v>
      </c>
      <c r="G37" s="2">
        <f t="shared" si="0"/>
        <v>14338.119999999999</v>
      </c>
      <c r="M37" s="9"/>
    </row>
    <row r="38" spans="1:13">
      <c r="A38" s="8">
        <v>44295</v>
      </c>
      <c r="B38" s="2">
        <v>652</v>
      </c>
      <c r="C38" t="s">
        <v>111</v>
      </c>
      <c r="D38" t="s">
        <v>112</v>
      </c>
      <c r="F38" t="s">
        <v>113</v>
      </c>
      <c r="G38" s="2">
        <f t="shared" si="0"/>
        <v>14990.119999999999</v>
      </c>
    </row>
    <row r="39" spans="1:13">
      <c r="A39" s="8">
        <v>44298</v>
      </c>
      <c r="B39" s="2">
        <v>528</v>
      </c>
      <c r="C39" t="s">
        <v>114</v>
      </c>
      <c r="D39" t="s">
        <v>115</v>
      </c>
      <c r="E39" t="s">
        <v>116</v>
      </c>
      <c r="F39" t="s">
        <v>30</v>
      </c>
      <c r="G39" s="2">
        <f t="shared" si="0"/>
        <v>15518.119999999999</v>
      </c>
    </row>
    <row r="40" spans="1:13">
      <c r="A40" s="8">
        <v>44298</v>
      </c>
      <c r="B40" s="2">
        <v>264</v>
      </c>
      <c r="C40" t="s">
        <v>117</v>
      </c>
      <c r="G40" s="2">
        <f t="shared" si="0"/>
        <v>15782.119999999999</v>
      </c>
    </row>
    <row r="41" spans="1:13">
      <c r="A41" s="8">
        <v>44298</v>
      </c>
      <c r="B41" s="2">
        <v>462</v>
      </c>
      <c r="C41" t="s">
        <v>118</v>
      </c>
      <c r="D41" t="s">
        <v>30</v>
      </c>
      <c r="E41" t="s">
        <v>119</v>
      </c>
      <c r="F41" t="s">
        <v>120</v>
      </c>
      <c r="G41" s="2">
        <f t="shared" si="0"/>
        <v>16244.119999999999</v>
      </c>
    </row>
    <row r="42" spans="1:13">
      <c r="A42" s="8">
        <v>44298</v>
      </c>
      <c r="B42" s="2">
        <v>442</v>
      </c>
      <c r="C42" t="s">
        <v>81</v>
      </c>
      <c r="D42" t="s">
        <v>121</v>
      </c>
      <c r="E42" t="s">
        <v>122</v>
      </c>
      <c r="G42" s="2">
        <f t="shared" si="0"/>
        <v>16686.12</v>
      </c>
    </row>
    <row r="43" spans="1:13">
      <c r="A43" s="8">
        <v>44298</v>
      </c>
      <c r="B43" s="2">
        <v>341</v>
      </c>
      <c r="C43" t="s">
        <v>123</v>
      </c>
      <c r="D43" t="s">
        <v>124</v>
      </c>
      <c r="E43" t="s">
        <v>80</v>
      </c>
      <c r="F43" t="s">
        <v>30</v>
      </c>
      <c r="G43" s="2">
        <f t="shared" si="0"/>
        <v>17027.12</v>
      </c>
    </row>
    <row r="44" spans="1:13">
      <c r="A44" s="8">
        <v>44300</v>
      </c>
      <c r="B44" s="2">
        <v>442</v>
      </c>
      <c r="C44" t="s">
        <v>125</v>
      </c>
      <c r="D44" t="s">
        <v>126</v>
      </c>
      <c r="E44" t="s">
        <v>25</v>
      </c>
      <c r="F44" t="s">
        <v>25</v>
      </c>
      <c r="G44" s="2">
        <f t="shared" si="0"/>
        <v>17469.12</v>
      </c>
    </row>
    <row r="45" spans="1:13">
      <c r="A45" s="8">
        <v>44300</v>
      </c>
      <c r="B45" s="2">
        <v>341</v>
      </c>
      <c r="C45" t="s">
        <v>77</v>
      </c>
      <c r="D45" t="s">
        <v>127</v>
      </c>
      <c r="E45" t="s">
        <v>128</v>
      </c>
      <c r="F45" t="s">
        <v>76</v>
      </c>
      <c r="G45" s="2">
        <f t="shared" si="0"/>
        <v>17810.12</v>
      </c>
    </row>
    <row r="46" spans="1:13">
      <c r="A46" s="8">
        <v>44300</v>
      </c>
      <c r="B46" s="2">
        <v>442</v>
      </c>
      <c r="C46" t="s">
        <v>129</v>
      </c>
      <c r="D46" t="s">
        <v>130</v>
      </c>
      <c r="E46" t="s">
        <v>131</v>
      </c>
      <c r="G46" s="2">
        <f t="shared" si="0"/>
        <v>18252.12</v>
      </c>
    </row>
    <row r="47" spans="1:13">
      <c r="A47" s="8">
        <v>44302</v>
      </c>
      <c r="B47" s="2">
        <v>40</v>
      </c>
      <c r="C47" t="s">
        <v>132</v>
      </c>
      <c r="D47" t="s">
        <v>133</v>
      </c>
      <c r="E47" t="s">
        <v>134</v>
      </c>
      <c r="G47" s="2">
        <f t="shared" si="0"/>
        <v>18292.12</v>
      </c>
      <c r="M47" s="9"/>
    </row>
    <row r="48" spans="1:13">
      <c r="A48" s="8">
        <v>44302</v>
      </c>
      <c r="B48" s="2">
        <v>440</v>
      </c>
      <c r="C48" t="s">
        <v>135</v>
      </c>
      <c r="D48" t="s">
        <v>136</v>
      </c>
      <c r="E48" t="s">
        <v>137</v>
      </c>
      <c r="F48" t="s">
        <v>138</v>
      </c>
      <c r="G48" s="2">
        <f t="shared" si="0"/>
        <v>18732.12</v>
      </c>
    </row>
    <row r="49" spans="1:13">
      <c r="A49" s="8">
        <v>44302</v>
      </c>
      <c r="B49" s="2">
        <v>40</v>
      </c>
      <c r="C49" t="s">
        <v>139</v>
      </c>
      <c r="D49" t="s">
        <v>25</v>
      </c>
      <c r="E49" t="s">
        <v>140</v>
      </c>
      <c r="F49" t="s">
        <v>141</v>
      </c>
      <c r="G49" s="2">
        <f t="shared" si="0"/>
        <v>18772.12</v>
      </c>
    </row>
    <row r="50" spans="1:13">
      <c r="A50" s="8">
        <v>44302</v>
      </c>
      <c r="B50" s="2">
        <v>341</v>
      </c>
      <c r="C50" t="s">
        <v>142</v>
      </c>
      <c r="D50" t="s">
        <v>25</v>
      </c>
      <c r="E50" t="s">
        <v>143</v>
      </c>
      <c r="G50" s="2">
        <f t="shared" si="0"/>
        <v>19113.12</v>
      </c>
    </row>
    <row r="51" spans="1:13">
      <c r="A51" s="8">
        <v>44305</v>
      </c>
      <c r="B51" s="2">
        <v>326</v>
      </c>
      <c r="C51" t="s">
        <v>144</v>
      </c>
      <c r="G51" s="2">
        <f t="shared" si="0"/>
        <v>19439.12</v>
      </c>
    </row>
    <row r="52" spans="1:13">
      <c r="A52" s="8">
        <v>44305</v>
      </c>
      <c r="B52" s="2">
        <v>462</v>
      </c>
      <c r="C52" t="s">
        <v>145</v>
      </c>
      <c r="D52" t="s">
        <v>146</v>
      </c>
      <c r="E52" t="s">
        <v>147</v>
      </c>
      <c r="F52" t="s">
        <v>148</v>
      </c>
      <c r="G52" s="2">
        <f t="shared" si="0"/>
        <v>19901.12</v>
      </c>
      <c r="M52" s="9"/>
    </row>
    <row r="53" spans="1:13">
      <c r="A53" s="8">
        <v>44305</v>
      </c>
      <c r="B53" s="2">
        <v>172</v>
      </c>
      <c r="C53" t="s">
        <v>149</v>
      </c>
      <c r="D53" t="s">
        <v>150</v>
      </c>
      <c r="E53" t="s">
        <v>30</v>
      </c>
      <c r="G53" s="2">
        <f t="shared" si="0"/>
        <v>20073.12</v>
      </c>
      <c r="M53" s="9"/>
    </row>
    <row r="54" spans="1:13">
      <c r="A54" s="8">
        <v>44305</v>
      </c>
      <c r="B54" s="2">
        <v>114</v>
      </c>
      <c r="C54" t="s">
        <v>151</v>
      </c>
      <c r="D54" t="s">
        <v>152</v>
      </c>
      <c r="E54" t="s">
        <v>153</v>
      </c>
      <c r="F54" t="s">
        <v>30</v>
      </c>
      <c r="G54" s="2">
        <f t="shared" si="0"/>
        <v>20187.12</v>
      </c>
      <c r="M54" s="9"/>
    </row>
    <row r="55" spans="1:13">
      <c r="A55" s="8">
        <v>44306</v>
      </c>
      <c r="B55" s="2">
        <v>264</v>
      </c>
      <c r="C55" t="s">
        <v>154</v>
      </c>
      <c r="D55" t="s">
        <v>25</v>
      </c>
      <c r="E55" t="s">
        <v>155</v>
      </c>
      <c r="F55" t="s">
        <v>80</v>
      </c>
      <c r="G55" s="2">
        <f t="shared" si="0"/>
        <v>20451.12</v>
      </c>
    </row>
    <row r="56" spans="1:13">
      <c r="A56" s="8">
        <v>44307</v>
      </c>
      <c r="B56" s="2">
        <v>10</v>
      </c>
      <c r="C56" t="s">
        <v>156</v>
      </c>
      <c r="D56" t="s">
        <v>157</v>
      </c>
      <c r="E56" t="s">
        <v>158</v>
      </c>
      <c r="F56" t="s">
        <v>159</v>
      </c>
      <c r="G56" s="2">
        <f t="shared" si="0"/>
        <v>20461.12</v>
      </c>
    </row>
    <row r="57" spans="1:13">
      <c r="A57" s="8">
        <v>44307</v>
      </c>
      <c r="B57" s="2">
        <v>341</v>
      </c>
      <c r="C57" t="s">
        <v>160</v>
      </c>
      <c r="D57" t="s">
        <v>161</v>
      </c>
      <c r="E57" t="s">
        <v>162</v>
      </c>
      <c r="F57" t="s">
        <v>163</v>
      </c>
      <c r="G57" s="2">
        <f t="shared" si="0"/>
        <v>20802.12</v>
      </c>
    </row>
    <row r="58" spans="1:13">
      <c r="A58" s="8">
        <v>44307</v>
      </c>
      <c r="B58" s="2">
        <v>10</v>
      </c>
      <c r="C58" t="s">
        <v>164</v>
      </c>
      <c r="D58" t="s">
        <v>128</v>
      </c>
      <c r="E58" t="s">
        <v>165</v>
      </c>
      <c r="F58" t="s">
        <v>166</v>
      </c>
      <c r="G58" s="2">
        <f t="shared" si="0"/>
        <v>20812.12</v>
      </c>
    </row>
    <row r="59" spans="1:13">
      <c r="A59" s="8">
        <v>44308</v>
      </c>
      <c r="B59" s="2">
        <v>462</v>
      </c>
      <c r="C59" t="s">
        <v>167</v>
      </c>
      <c r="D59" t="s">
        <v>168</v>
      </c>
      <c r="E59" t="s">
        <v>169</v>
      </c>
      <c r="F59">
        <v>2021</v>
      </c>
      <c r="G59" s="2">
        <f t="shared" si="0"/>
        <v>21274.12</v>
      </c>
    </row>
    <row r="60" spans="1:13">
      <c r="A60" s="8">
        <v>44308</v>
      </c>
      <c r="B60" s="2">
        <v>60</v>
      </c>
      <c r="C60" t="s">
        <v>170</v>
      </c>
      <c r="G60" s="2">
        <f t="shared" si="0"/>
        <v>21334.12</v>
      </c>
    </row>
    <row r="61" spans="1:13">
      <c r="A61" s="8">
        <v>44313</v>
      </c>
      <c r="B61" s="2">
        <v>652</v>
      </c>
      <c r="C61" t="s">
        <v>171</v>
      </c>
      <c r="D61" t="s">
        <v>172</v>
      </c>
      <c r="E61" t="s">
        <v>173</v>
      </c>
      <c r="G61" s="2">
        <f t="shared" si="0"/>
        <v>21986.12</v>
      </c>
    </row>
    <row r="62" spans="1:13">
      <c r="A62" s="8">
        <v>44314</v>
      </c>
      <c r="B62" s="2">
        <v>768</v>
      </c>
      <c r="C62" t="s">
        <v>174</v>
      </c>
      <c r="D62" t="s">
        <v>175</v>
      </c>
      <c r="E62" t="s">
        <v>176</v>
      </c>
      <c r="F62" t="s">
        <v>177</v>
      </c>
      <c r="G62" s="2">
        <f t="shared" si="0"/>
        <v>22754.12</v>
      </c>
    </row>
    <row r="63" spans="1:13">
      <c r="A63" s="8">
        <v>44315</v>
      </c>
      <c r="B63" s="2">
        <v>168</v>
      </c>
      <c r="C63" t="s">
        <v>178</v>
      </c>
      <c r="D63" t="s">
        <v>179</v>
      </c>
      <c r="E63" t="s">
        <v>30</v>
      </c>
      <c r="G63" s="2">
        <f t="shared" si="0"/>
        <v>22922.12</v>
      </c>
    </row>
    <row r="64" spans="1:13">
      <c r="A64" s="8">
        <v>44316</v>
      </c>
      <c r="B64" s="2">
        <v>80</v>
      </c>
      <c r="C64" t="s">
        <v>180</v>
      </c>
      <c r="D64" t="s">
        <v>181</v>
      </c>
      <c r="F64" t="s">
        <v>182</v>
      </c>
      <c r="G64" s="2">
        <f t="shared" si="0"/>
        <v>23002.12</v>
      </c>
    </row>
    <row r="65" spans="1:7">
      <c r="A65" s="8">
        <v>44316</v>
      </c>
      <c r="B65" s="2">
        <v>326</v>
      </c>
      <c r="C65" t="s">
        <v>135</v>
      </c>
      <c r="D65" t="s">
        <v>183</v>
      </c>
      <c r="E65" t="s">
        <v>184</v>
      </c>
      <c r="F65">
        <v>1238300948</v>
      </c>
      <c r="G65" s="2">
        <f t="shared" si="0"/>
        <v>23328.12</v>
      </c>
    </row>
    <row r="66" spans="1:7">
      <c r="A66" s="8">
        <v>44319</v>
      </c>
      <c r="B66" s="2">
        <v>-58</v>
      </c>
      <c r="C66" t="s">
        <v>185</v>
      </c>
      <c r="D66" t="s">
        <v>186</v>
      </c>
      <c r="E66" t="s">
        <v>187</v>
      </c>
      <c r="F66" t="s">
        <v>72</v>
      </c>
      <c r="G66" s="2">
        <f t="shared" si="0"/>
        <v>23270.12</v>
      </c>
    </row>
    <row r="67" spans="1:7">
      <c r="A67" s="8">
        <v>44319</v>
      </c>
      <c r="B67" s="2">
        <v>465</v>
      </c>
      <c r="C67" t="s">
        <v>185</v>
      </c>
      <c r="D67" t="s">
        <v>188</v>
      </c>
      <c r="F67" t="s">
        <v>25</v>
      </c>
      <c r="G67" s="2">
        <f t="shared" si="0"/>
        <v>23735.119999999999</v>
      </c>
    </row>
    <row r="68" spans="1:7">
      <c r="A68" s="8">
        <v>44319</v>
      </c>
      <c r="B68" s="2">
        <v>30</v>
      </c>
      <c r="C68" t="s">
        <v>135</v>
      </c>
      <c r="D68" t="s">
        <v>189</v>
      </c>
      <c r="E68" t="s">
        <v>190</v>
      </c>
      <c r="F68" t="s">
        <v>25</v>
      </c>
      <c r="G68" s="2">
        <f t="shared" ref="G68:G96" si="1">G67+B68</f>
        <v>23765.119999999999</v>
      </c>
    </row>
    <row r="69" spans="1:7">
      <c r="A69" s="8">
        <v>44319</v>
      </c>
      <c r="B69" s="2">
        <v>326</v>
      </c>
      <c r="C69" t="s">
        <v>135</v>
      </c>
      <c r="D69" t="s">
        <v>191</v>
      </c>
      <c r="E69" t="s">
        <v>190</v>
      </c>
      <c r="F69" t="s">
        <v>25</v>
      </c>
      <c r="G69" s="2">
        <f t="shared" si="1"/>
        <v>24091.119999999999</v>
      </c>
    </row>
    <row r="70" spans="1:7">
      <c r="A70" s="8">
        <v>44319</v>
      </c>
      <c r="B70" s="2">
        <v>208</v>
      </c>
      <c r="C70" t="s">
        <v>135</v>
      </c>
      <c r="D70" t="s">
        <v>192</v>
      </c>
      <c r="E70" t="s">
        <v>190</v>
      </c>
      <c r="F70" t="s">
        <v>25</v>
      </c>
      <c r="G70" s="2">
        <f t="shared" si="1"/>
        <v>24299.119999999999</v>
      </c>
    </row>
    <row r="71" spans="1:7">
      <c r="A71" s="8">
        <v>44319</v>
      </c>
      <c r="B71" s="2">
        <v>110</v>
      </c>
      <c r="C71" t="s">
        <v>135</v>
      </c>
      <c r="D71" t="s">
        <v>193</v>
      </c>
      <c r="E71" t="s">
        <v>190</v>
      </c>
      <c r="F71" t="s">
        <v>25</v>
      </c>
      <c r="G71" s="2">
        <f t="shared" si="1"/>
        <v>24409.119999999999</v>
      </c>
    </row>
    <row r="72" spans="1:7">
      <c r="A72" s="8">
        <v>44319</v>
      </c>
      <c r="B72" s="2">
        <v>326</v>
      </c>
      <c r="C72" t="s">
        <v>194</v>
      </c>
      <c r="D72" t="s">
        <v>195</v>
      </c>
      <c r="E72" t="s">
        <v>40</v>
      </c>
      <c r="G72" s="2">
        <f t="shared" si="1"/>
        <v>24735.119999999999</v>
      </c>
    </row>
    <row r="73" spans="1:7">
      <c r="A73" s="8">
        <v>44319</v>
      </c>
      <c r="B73" s="2">
        <v>436</v>
      </c>
      <c r="C73" t="s">
        <v>196</v>
      </c>
      <c r="D73" t="s">
        <v>197</v>
      </c>
      <c r="G73" s="2">
        <f t="shared" si="1"/>
        <v>25171.119999999999</v>
      </c>
    </row>
    <row r="74" spans="1:7">
      <c r="A74" s="8">
        <v>44319</v>
      </c>
      <c r="B74" s="2">
        <v>152</v>
      </c>
      <c r="C74" t="s">
        <v>198</v>
      </c>
      <c r="D74" t="s">
        <v>199</v>
      </c>
      <c r="E74" t="s">
        <v>113</v>
      </c>
      <c r="G74" s="2">
        <f t="shared" si="1"/>
        <v>25323.119999999999</v>
      </c>
    </row>
    <row r="75" spans="1:7">
      <c r="A75" s="8">
        <v>44320</v>
      </c>
      <c r="B75" s="2">
        <v>100</v>
      </c>
      <c r="C75" t="s">
        <v>200</v>
      </c>
      <c r="D75" t="s">
        <v>201</v>
      </c>
      <c r="E75" t="s">
        <v>202</v>
      </c>
      <c r="F75" t="s">
        <v>203</v>
      </c>
      <c r="G75" s="2">
        <f t="shared" si="1"/>
        <v>25423.119999999999</v>
      </c>
    </row>
    <row r="76" spans="1:7">
      <c r="A76" s="8">
        <v>44320</v>
      </c>
      <c r="B76" s="2">
        <v>462</v>
      </c>
      <c r="C76" t="s">
        <v>204</v>
      </c>
      <c r="D76" t="s">
        <v>205</v>
      </c>
      <c r="G76" s="2">
        <f t="shared" si="1"/>
        <v>25885.119999999999</v>
      </c>
    </row>
    <row r="77" spans="1:7">
      <c r="A77" s="8">
        <v>44322</v>
      </c>
      <c r="B77" s="2">
        <v>176</v>
      </c>
      <c r="C77" t="s">
        <v>206</v>
      </c>
      <c r="D77" t="s">
        <v>207</v>
      </c>
      <c r="E77" t="s">
        <v>30</v>
      </c>
      <c r="G77" s="2">
        <f t="shared" si="1"/>
        <v>26061.119999999999</v>
      </c>
    </row>
    <row r="78" spans="1:7">
      <c r="A78" s="8">
        <v>44323</v>
      </c>
      <c r="B78" s="2">
        <v>-40</v>
      </c>
      <c r="C78" t="s">
        <v>208</v>
      </c>
      <c r="D78" t="s">
        <v>133</v>
      </c>
      <c r="E78" t="s">
        <v>186</v>
      </c>
      <c r="F78" t="s">
        <v>209</v>
      </c>
      <c r="G78" s="2">
        <f t="shared" si="1"/>
        <v>26021.119999999999</v>
      </c>
    </row>
    <row r="79" spans="1:7">
      <c r="A79" s="8">
        <v>44323</v>
      </c>
      <c r="B79" s="2">
        <v>-15</v>
      </c>
      <c r="C79" t="s">
        <v>185</v>
      </c>
      <c r="D79" t="s">
        <v>186</v>
      </c>
      <c r="E79" t="s">
        <v>210</v>
      </c>
      <c r="F79" t="s">
        <v>72</v>
      </c>
      <c r="G79" s="2">
        <f t="shared" si="1"/>
        <v>26006.12</v>
      </c>
    </row>
    <row r="80" spans="1:7">
      <c r="A80" s="8">
        <v>44326</v>
      </c>
      <c r="B80" s="2">
        <v>462</v>
      </c>
      <c r="C80" t="s">
        <v>211</v>
      </c>
      <c r="D80" t="s">
        <v>30</v>
      </c>
      <c r="F80" t="s">
        <v>212</v>
      </c>
      <c r="G80" s="2">
        <f t="shared" si="1"/>
        <v>26468.12</v>
      </c>
    </row>
    <row r="81" spans="1:7">
      <c r="A81" s="8">
        <v>44326</v>
      </c>
      <c r="B81" s="2">
        <v>30</v>
      </c>
      <c r="C81" t="s">
        <v>213</v>
      </c>
      <c r="D81" t="s">
        <v>214</v>
      </c>
      <c r="E81" t="s">
        <v>215</v>
      </c>
      <c r="F81" t="s">
        <v>216</v>
      </c>
      <c r="G81" s="2">
        <f t="shared" si="1"/>
        <v>26498.12</v>
      </c>
    </row>
    <row r="82" spans="1:7">
      <c r="A82" s="8">
        <v>44326</v>
      </c>
      <c r="B82" s="2">
        <v>30</v>
      </c>
      <c r="C82" t="s">
        <v>217</v>
      </c>
      <c r="G82" s="2">
        <f t="shared" si="1"/>
        <v>26528.12</v>
      </c>
    </row>
    <row r="83" spans="1:7">
      <c r="A83" s="8">
        <v>44326</v>
      </c>
      <c r="B83" s="2">
        <v>-412</v>
      </c>
      <c r="C83" t="s">
        <v>218</v>
      </c>
      <c r="D83" t="s">
        <v>186</v>
      </c>
      <c r="E83" t="s">
        <v>219</v>
      </c>
      <c r="G83" s="2">
        <f t="shared" si="1"/>
        <v>26116.12</v>
      </c>
    </row>
    <row r="84" spans="1:7">
      <c r="A84" s="8">
        <v>44327</v>
      </c>
      <c r="B84" s="2">
        <v>166</v>
      </c>
      <c r="C84" t="s">
        <v>200</v>
      </c>
      <c r="D84" t="s">
        <v>201</v>
      </c>
      <c r="E84" t="s">
        <v>202</v>
      </c>
      <c r="F84" t="s">
        <v>203</v>
      </c>
      <c r="G84" s="2">
        <f t="shared" si="1"/>
        <v>26282.12</v>
      </c>
    </row>
    <row r="85" spans="1:7">
      <c r="A85" s="8">
        <v>44327</v>
      </c>
      <c r="B85" s="2">
        <v>652</v>
      </c>
      <c r="C85" t="s">
        <v>220</v>
      </c>
      <c r="D85" t="s">
        <v>221</v>
      </c>
      <c r="E85" t="s">
        <v>25</v>
      </c>
      <c r="F85" t="s">
        <v>203</v>
      </c>
      <c r="G85" s="2">
        <f t="shared" si="1"/>
        <v>26934.12</v>
      </c>
    </row>
    <row r="86" spans="1:7">
      <c r="A86" s="8">
        <v>44327</v>
      </c>
      <c r="B86" s="2">
        <v>198</v>
      </c>
      <c r="C86" t="s">
        <v>222</v>
      </c>
      <c r="G86" s="2">
        <f t="shared" si="1"/>
        <v>27132.12</v>
      </c>
    </row>
    <row r="87" spans="1:7">
      <c r="A87" s="8">
        <v>44327</v>
      </c>
      <c r="B87" s="2">
        <v>326</v>
      </c>
      <c r="C87" t="s">
        <v>223</v>
      </c>
      <c r="D87" t="s">
        <v>224</v>
      </c>
      <c r="E87" t="s">
        <v>225</v>
      </c>
      <c r="G87" s="2">
        <f t="shared" si="1"/>
        <v>27458.12</v>
      </c>
    </row>
    <row r="88" spans="1:7">
      <c r="A88" s="8">
        <v>44328</v>
      </c>
      <c r="B88" s="2">
        <v>-462</v>
      </c>
      <c r="C88" t="s">
        <v>226</v>
      </c>
      <c r="D88" t="s">
        <v>186</v>
      </c>
      <c r="E88" t="s">
        <v>227</v>
      </c>
      <c r="G88" s="2">
        <f t="shared" si="1"/>
        <v>26996.12</v>
      </c>
    </row>
    <row r="89" spans="1:7">
      <c r="A89" s="8">
        <v>44340</v>
      </c>
      <c r="B89" s="2">
        <v>442</v>
      </c>
      <c r="C89" t="s">
        <v>228</v>
      </c>
      <c r="D89" t="s">
        <v>229</v>
      </c>
      <c r="G89" s="2">
        <f t="shared" si="1"/>
        <v>27438.12</v>
      </c>
    </row>
    <row r="90" spans="1:7">
      <c r="A90" s="8">
        <v>44340</v>
      </c>
      <c r="B90" s="2">
        <v>10</v>
      </c>
      <c r="C90" t="s">
        <v>230</v>
      </c>
      <c r="D90" t="s">
        <v>231</v>
      </c>
      <c r="E90" t="s">
        <v>232</v>
      </c>
      <c r="F90" t="s">
        <v>216</v>
      </c>
      <c r="G90" s="2">
        <f t="shared" si="1"/>
        <v>27448.12</v>
      </c>
    </row>
    <row r="91" spans="1:7">
      <c r="A91" s="8">
        <v>44340</v>
      </c>
      <c r="B91" s="2">
        <v>-70</v>
      </c>
      <c r="C91" t="s">
        <v>233</v>
      </c>
      <c r="D91" t="s">
        <v>234</v>
      </c>
      <c r="E91" t="s">
        <v>163</v>
      </c>
      <c r="G91" s="2">
        <f t="shared" si="1"/>
        <v>27378.12</v>
      </c>
    </row>
    <row r="92" spans="1:7">
      <c r="A92" s="8">
        <v>44342</v>
      </c>
      <c r="B92" s="2">
        <v>-118</v>
      </c>
      <c r="C92" t="s">
        <v>235</v>
      </c>
      <c r="D92" t="s">
        <v>186</v>
      </c>
      <c r="G92" s="2">
        <f t="shared" si="1"/>
        <v>27260.12</v>
      </c>
    </row>
    <row r="93" spans="1:7">
      <c r="A93" s="8">
        <v>44347</v>
      </c>
      <c r="B93" s="2">
        <v>-21462.45</v>
      </c>
      <c r="C93" t="s">
        <v>203</v>
      </c>
      <c r="D93" t="s">
        <v>236</v>
      </c>
      <c r="E93" t="s">
        <v>237</v>
      </c>
      <c r="F93" t="s">
        <v>238</v>
      </c>
      <c r="G93" s="2">
        <f t="shared" si="1"/>
        <v>5797.6699999999983</v>
      </c>
    </row>
    <row r="94" spans="1:7">
      <c r="A94" s="8">
        <v>44349</v>
      </c>
      <c r="B94" s="2">
        <v>-470.55</v>
      </c>
      <c r="C94" t="s">
        <v>239</v>
      </c>
      <c r="D94" t="s">
        <v>240</v>
      </c>
      <c r="F94" t="s">
        <v>241</v>
      </c>
      <c r="G94" s="2">
        <f t="shared" si="1"/>
        <v>5327.1199999999981</v>
      </c>
    </row>
    <row r="95" spans="1:7">
      <c r="A95" s="8">
        <v>44355</v>
      </c>
      <c r="B95" s="2">
        <v>70</v>
      </c>
      <c r="C95" t="s">
        <v>22</v>
      </c>
      <c r="D95" t="s">
        <v>242</v>
      </c>
      <c r="F95" t="s">
        <v>243</v>
      </c>
      <c r="G95" s="2">
        <f t="shared" si="1"/>
        <v>5397.1199999999981</v>
      </c>
    </row>
    <row r="96" spans="1:7">
      <c r="A96" s="8">
        <v>44357</v>
      </c>
      <c r="B96" s="2">
        <v>-234</v>
      </c>
      <c r="C96" t="s">
        <v>244</v>
      </c>
      <c r="D96" t="s">
        <v>245</v>
      </c>
      <c r="F96" t="s">
        <v>186</v>
      </c>
      <c r="G96" s="2">
        <f t="shared" si="1"/>
        <v>5163.1199999999981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12" workbookViewId="0">
      <selection activeCell="C23" sqref="C23"/>
    </sheetView>
  </sheetViews>
  <sheetFormatPr defaultRowHeight="15"/>
  <cols>
    <col min="1" max="1" width="40.140625" customWidth="1"/>
    <col min="2" max="2" width="10.7109375" bestFit="1" customWidth="1"/>
    <col min="3" max="3" width="18.42578125" customWidth="1"/>
    <col min="4" max="4" width="10.140625" customWidth="1"/>
    <col min="5" max="5" width="19" customWidth="1"/>
    <col min="6" max="6" width="11" customWidth="1"/>
    <col min="7" max="7" width="19.7109375" customWidth="1"/>
  </cols>
  <sheetData>
    <row r="1" spans="1:7">
      <c r="A1" t="s">
        <v>246</v>
      </c>
      <c r="D1" s="2">
        <f>SUM(D4:D22)</f>
        <v>704.55000000000007</v>
      </c>
    </row>
    <row r="3" spans="1:7">
      <c r="A3" t="s">
        <v>247</v>
      </c>
      <c r="B3" t="s">
        <v>248</v>
      </c>
      <c r="C3" t="s">
        <v>249</v>
      </c>
      <c r="D3" t="s">
        <v>16</v>
      </c>
      <c r="E3" t="s">
        <v>250</v>
      </c>
      <c r="F3" t="s">
        <v>251</v>
      </c>
      <c r="G3" t="s">
        <v>252</v>
      </c>
    </row>
    <row r="4" spans="1:7">
      <c r="A4" t="s">
        <v>253</v>
      </c>
      <c r="B4" s="8">
        <v>44319</v>
      </c>
      <c r="C4" t="s">
        <v>254</v>
      </c>
      <c r="D4" s="2">
        <v>22.98</v>
      </c>
      <c r="E4" t="s">
        <v>255</v>
      </c>
    </row>
    <row r="5" spans="1:7">
      <c r="A5" t="s">
        <v>256</v>
      </c>
      <c r="B5" s="8">
        <v>44319</v>
      </c>
      <c r="C5" t="s">
        <v>254</v>
      </c>
      <c r="D5" s="2">
        <v>68.47</v>
      </c>
      <c r="E5" t="s">
        <v>255</v>
      </c>
    </row>
    <row r="6" spans="1:7">
      <c r="A6" t="s">
        <v>257</v>
      </c>
      <c r="B6" s="8">
        <v>44306</v>
      </c>
      <c r="C6" t="s">
        <v>254</v>
      </c>
      <c r="D6" s="2">
        <v>27</v>
      </c>
      <c r="E6" t="s">
        <v>255</v>
      </c>
    </row>
    <row r="7" spans="1:7">
      <c r="A7" t="s">
        <v>258</v>
      </c>
      <c r="B7" s="8">
        <v>44286</v>
      </c>
      <c r="C7" t="s">
        <v>254</v>
      </c>
      <c r="D7" s="2">
        <v>117.95</v>
      </c>
      <c r="E7" t="s">
        <v>255</v>
      </c>
      <c r="G7" t="s">
        <v>259</v>
      </c>
    </row>
    <row r="8" spans="1:7">
      <c r="A8" t="s">
        <v>260</v>
      </c>
      <c r="B8" s="8">
        <v>44270</v>
      </c>
      <c r="C8" t="s">
        <v>254</v>
      </c>
      <c r="D8" s="2">
        <v>33.26</v>
      </c>
      <c r="E8" t="s">
        <v>255</v>
      </c>
      <c r="G8" t="s">
        <v>261</v>
      </c>
    </row>
    <row r="9" spans="1:7">
      <c r="A9" t="s">
        <v>262</v>
      </c>
      <c r="B9" s="8">
        <v>44301</v>
      </c>
      <c r="C9" t="s">
        <v>254</v>
      </c>
      <c r="D9" s="2">
        <v>31.6</v>
      </c>
      <c r="E9" t="s">
        <v>255</v>
      </c>
      <c r="G9" t="s">
        <v>259</v>
      </c>
    </row>
    <row r="10" spans="1:7">
      <c r="A10" t="s">
        <v>263</v>
      </c>
      <c r="B10" s="8">
        <v>44326</v>
      </c>
      <c r="C10" t="s">
        <v>254</v>
      </c>
      <c r="D10" s="2" t="s">
        <v>264</v>
      </c>
      <c r="G10" t="s">
        <v>261</v>
      </c>
    </row>
    <row r="11" spans="1:7">
      <c r="A11" t="s">
        <v>265</v>
      </c>
      <c r="B11" s="8">
        <v>44331</v>
      </c>
      <c r="C11" t="s">
        <v>233</v>
      </c>
      <c r="D11" s="2">
        <v>70</v>
      </c>
      <c r="E11" s="11" t="s">
        <v>266</v>
      </c>
      <c r="F11" s="8">
        <v>44338</v>
      </c>
    </row>
    <row r="12" spans="1:7">
      <c r="A12" t="s">
        <v>267</v>
      </c>
      <c r="C12" t="s">
        <v>268</v>
      </c>
      <c r="D12" s="2" t="s">
        <v>264</v>
      </c>
    </row>
    <row r="13" spans="1:7">
      <c r="A13" t="s">
        <v>269</v>
      </c>
      <c r="B13" s="8">
        <v>44314</v>
      </c>
      <c r="C13" t="s">
        <v>254</v>
      </c>
      <c r="D13" s="2">
        <v>21.29</v>
      </c>
      <c r="E13" t="s">
        <v>255</v>
      </c>
    </row>
    <row r="14" spans="1:7">
      <c r="A14" t="s">
        <v>270</v>
      </c>
      <c r="B14" s="8">
        <v>44331</v>
      </c>
      <c r="C14" t="s">
        <v>254</v>
      </c>
      <c r="D14" s="2">
        <v>78</v>
      </c>
      <c r="E14" t="s">
        <v>255</v>
      </c>
    </row>
    <row r="15" spans="1:7">
      <c r="A15" t="s">
        <v>271</v>
      </c>
      <c r="D15" t="s">
        <v>264</v>
      </c>
    </row>
    <row r="16" spans="1:7">
      <c r="A16" t="s">
        <v>272</v>
      </c>
      <c r="D16" t="s">
        <v>264</v>
      </c>
    </row>
    <row r="17" spans="1:4">
      <c r="A17" t="s">
        <v>273</v>
      </c>
      <c r="D17" t="s">
        <v>264</v>
      </c>
    </row>
    <row r="18" spans="1:4">
      <c r="A18" t="s">
        <v>274</v>
      </c>
      <c r="D18" t="s">
        <v>264</v>
      </c>
    </row>
    <row r="19" spans="1:4">
      <c r="A19" t="s">
        <v>275</v>
      </c>
      <c r="D19" t="s">
        <v>276</v>
      </c>
    </row>
    <row r="20" spans="1:4">
      <c r="A20" t="s">
        <v>277</v>
      </c>
      <c r="D20" t="s">
        <v>278</v>
      </c>
    </row>
    <row r="21" spans="1:4">
      <c r="A21" t="s">
        <v>279</v>
      </c>
      <c r="B21" s="8">
        <v>44357</v>
      </c>
      <c r="C21" t="s">
        <v>244</v>
      </c>
      <c r="D21" s="12">
        <v>234</v>
      </c>
    </row>
    <row r="23" spans="1:4">
      <c r="A23" t="s">
        <v>280</v>
      </c>
    </row>
    <row r="24" spans="1:4">
      <c r="A24" s="1" t="s">
        <v>281</v>
      </c>
      <c r="C24" t="s">
        <v>282</v>
      </c>
      <c r="D24" s="2">
        <f>D14+D13+D11</f>
        <v>169.29</v>
      </c>
    </row>
    <row r="25" spans="1:4">
      <c r="C25" t="s">
        <v>283</v>
      </c>
      <c r="D25" s="2">
        <f>SUM(D7:D9)</f>
        <v>182.81</v>
      </c>
    </row>
    <row r="26" spans="1:4">
      <c r="C26" s="1" t="s">
        <v>284</v>
      </c>
      <c r="D26" s="13">
        <f>SUM(D24:D25)</f>
        <v>352.1</v>
      </c>
    </row>
    <row r="28" spans="1:4">
      <c r="A28" s="1" t="s">
        <v>290</v>
      </c>
      <c r="C28" s="1" t="s">
        <v>284</v>
      </c>
      <c r="D28" s="13">
        <f>SUM(D4:D6)</f>
        <v>118.45</v>
      </c>
    </row>
    <row r="29" spans="1:4">
      <c r="C29" t="s">
        <v>285</v>
      </c>
    </row>
    <row r="31" spans="1:4">
      <c r="A31" t="s">
        <v>291</v>
      </c>
      <c r="D31" s="2">
        <f>SUM(D4:D9,D13:D14)</f>
        <v>400.55000000000007</v>
      </c>
    </row>
    <row r="32" spans="1:4">
      <c r="A32" t="s">
        <v>286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1"/>
  <sheetViews>
    <sheetView workbookViewId="0">
      <selection activeCell="D7" sqref="D7"/>
    </sheetView>
  </sheetViews>
  <sheetFormatPr defaultRowHeight="15"/>
  <cols>
    <col min="1" max="1" width="9.7109375" bestFit="1" customWidth="1"/>
    <col min="5" max="5" width="9.7109375" bestFit="1" customWidth="1"/>
    <col min="16" max="16" width="10.7109375" bestFit="1" customWidth="1"/>
    <col min="26" max="26" width="10.7109375" bestFit="1" customWidth="1"/>
    <col min="34" max="34" width="10.7109375" bestFit="1" customWidth="1"/>
    <col min="40" max="40" width="11.28515625" customWidth="1"/>
    <col min="47" max="47" width="11.42578125" customWidth="1"/>
  </cols>
  <sheetData>
    <row r="1" spans="1:48">
      <c r="A1" s="8">
        <v>44319</v>
      </c>
      <c r="B1" t="s">
        <v>287</v>
      </c>
      <c r="E1" s="8">
        <v>44319</v>
      </c>
      <c r="F1" t="s">
        <v>256</v>
      </c>
      <c r="L1" t="s">
        <v>288</v>
      </c>
      <c r="M1" t="s">
        <v>257</v>
      </c>
      <c r="P1" s="8">
        <v>409528</v>
      </c>
      <c r="Q1" t="s">
        <v>258</v>
      </c>
      <c r="Z1" s="8">
        <v>409512</v>
      </c>
      <c r="AA1" t="s">
        <v>260</v>
      </c>
      <c r="AH1" s="8">
        <v>44301</v>
      </c>
      <c r="AI1" t="s">
        <v>262</v>
      </c>
      <c r="AN1" s="8">
        <v>44314</v>
      </c>
      <c r="AO1" t="s">
        <v>269</v>
      </c>
      <c r="AU1" s="8">
        <v>44331</v>
      </c>
      <c r="AV1" t="s">
        <v>289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1"/>
  <sheetViews>
    <sheetView topLeftCell="A25" workbookViewId="0">
      <selection activeCell="A45" sqref="A45"/>
    </sheetView>
  </sheetViews>
  <sheetFormatPr defaultRowHeight="15"/>
  <cols>
    <col min="1" max="1" width="26.85546875" customWidth="1"/>
    <col min="2" max="2" width="5.7109375" customWidth="1"/>
    <col min="3" max="3" width="15.140625" style="2" customWidth="1"/>
    <col min="4" max="4" width="12.28515625" customWidth="1"/>
    <col min="5" max="5" width="10.42578125" customWidth="1"/>
    <col min="6" max="6" width="13" style="2" customWidth="1"/>
  </cols>
  <sheetData>
    <row r="1" spans="1:6">
      <c r="A1" s="1" t="s">
        <v>294</v>
      </c>
      <c r="C1" s="8">
        <v>44336</v>
      </c>
    </row>
    <row r="2" spans="1:6">
      <c r="A2" t="s">
        <v>295</v>
      </c>
      <c r="C2" s="8">
        <v>44347</v>
      </c>
    </row>
    <row r="3" spans="1:6">
      <c r="D3" s="2" t="s">
        <v>296</v>
      </c>
      <c r="E3" s="14">
        <v>15601</v>
      </c>
    </row>
    <row r="4" spans="1:6">
      <c r="D4" t="s">
        <v>297</v>
      </c>
      <c r="E4" s="15" t="s">
        <v>298</v>
      </c>
    </row>
    <row r="5" spans="1:6">
      <c r="D5" t="s">
        <v>299</v>
      </c>
      <c r="E5" s="15" t="s">
        <v>300</v>
      </c>
    </row>
    <row r="6" spans="1:6">
      <c r="D6" t="s">
        <v>301</v>
      </c>
      <c r="E6" s="14" t="s">
        <v>302</v>
      </c>
    </row>
    <row r="7" spans="1:6">
      <c r="A7" s="1" t="s">
        <v>303</v>
      </c>
    </row>
    <row r="8" spans="1:6">
      <c r="B8" t="s">
        <v>304</v>
      </c>
      <c r="C8" s="2" t="s">
        <v>305</v>
      </c>
      <c r="D8" t="s">
        <v>306</v>
      </c>
      <c r="E8" t="s">
        <v>307</v>
      </c>
      <c r="F8" s="2" t="s">
        <v>308</v>
      </c>
    </row>
    <row r="9" spans="1:6">
      <c r="A9" t="s">
        <v>309</v>
      </c>
      <c r="B9">
        <v>1</v>
      </c>
      <c r="C9" s="2">
        <v>35</v>
      </c>
      <c r="D9" t="s">
        <v>310</v>
      </c>
      <c r="E9" s="10">
        <f>F9*3/23</f>
        <v>4.5652173913043477</v>
      </c>
      <c r="F9" s="2">
        <f>B9*C9</f>
        <v>35</v>
      </c>
    </row>
    <row r="10" spans="1:6">
      <c r="A10" t="s">
        <v>311</v>
      </c>
    </row>
    <row r="11" spans="1:6">
      <c r="A11" t="s">
        <v>312</v>
      </c>
      <c r="B11">
        <v>35</v>
      </c>
      <c r="C11" s="2">
        <v>40</v>
      </c>
      <c r="D11" t="s">
        <v>313</v>
      </c>
      <c r="E11" s="10">
        <f>F11*3/23</f>
        <v>182.60869565217391</v>
      </c>
      <c r="F11" s="2">
        <f>B11*C11</f>
        <v>1400</v>
      </c>
    </row>
    <row r="12" spans="1:6">
      <c r="A12" t="s">
        <v>314</v>
      </c>
    </row>
    <row r="13" spans="1:6">
      <c r="A13" t="s">
        <v>312</v>
      </c>
      <c r="B13">
        <v>66</v>
      </c>
      <c r="C13" s="2">
        <v>120</v>
      </c>
      <c r="D13" t="s">
        <v>315</v>
      </c>
      <c r="E13" s="10">
        <f>F13*3/23</f>
        <v>1033.0434782608695</v>
      </c>
      <c r="F13" s="2">
        <f>B13*C13</f>
        <v>7920</v>
      </c>
    </row>
    <row r="14" spans="1:6">
      <c r="A14" t="s">
        <v>316</v>
      </c>
    </row>
    <row r="15" spans="1:6">
      <c r="E15" s="13">
        <f>SUM(E9:E14)</f>
        <v>1220.2173913043478</v>
      </c>
      <c r="F15" s="13">
        <f>SUM(F9:F14)</f>
        <v>9355</v>
      </c>
    </row>
    <row r="16" spans="1:6">
      <c r="A16" s="1" t="s">
        <v>317</v>
      </c>
    </row>
    <row r="17" spans="1:6">
      <c r="A17" t="s">
        <v>318</v>
      </c>
      <c r="B17">
        <v>44</v>
      </c>
      <c r="C17" s="2">
        <v>10</v>
      </c>
      <c r="D17" t="s">
        <v>319</v>
      </c>
      <c r="E17" s="10">
        <f>F17*3/23</f>
        <v>57.391304347826086</v>
      </c>
      <c r="F17" s="2">
        <f>B17*C17</f>
        <v>440</v>
      </c>
    </row>
    <row r="18" spans="1:6">
      <c r="A18" t="s">
        <v>320</v>
      </c>
    </row>
    <row r="19" spans="1:6">
      <c r="A19" t="s">
        <v>321</v>
      </c>
      <c r="B19">
        <v>224</v>
      </c>
      <c r="C19" s="2">
        <v>9</v>
      </c>
      <c r="D19" t="s">
        <v>322</v>
      </c>
      <c r="E19" s="10">
        <f>F19*3/23</f>
        <v>262.95652173913044</v>
      </c>
      <c r="F19" s="2">
        <f>B19*C19</f>
        <v>2016</v>
      </c>
    </row>
    <row r="20" spans="1:6">
      <c r="A20" t="s">
        <v>323</v>
      </c>
      <c r="B20">
        <v>270</v>
      </c>
      <c r="C20" s="2">
        <v>14.25</v>
      </c>
      <c r="D20" t="s">
        <v>322</v>
      </c>
      <c r="E20" s="10">
        <f t="shared" ref="E20:E28" si="0">F20*3/23</f>
        <v>501.8478260869565</v>
      </c>
      <c r="F20" s="2">
        <f t="shared" ref="F20:F21" si="1">B20*C20</f>
        <v>3847.5</v>
      </c>
    </row>
    <row r="21" spans="1:6">
      <c r="A21" t="s">
        <v>324</v>
      </c>
      <c r="B21">
        <v>271</v>
      </c>
      <c r="C21" s="2">
        <v>19.25</v>
      </c>
      <c r="D21" t="s">
        <v>322</v>
      </c>
      <c r="E21" s="10">
        <f t="shared" si="0"/>
        <v>680.445652173913</v>
      </c>
      <c r="F21" s="2">
        <f t="shared" si="1"/>
        <v>5216.75</v>
      </c>
    </row>
    <row r="22" spans="1:6">
      <c r="E22" s="16">
        <f t="shared" si="0"/>
        <v>1502.641304347826</v>
      </c>
      <c r="F22" s="13">
        <f>SUM(F17:F21)</f>
        <v>11520.25</v>
      </c>
    </row>
    <row r="23" spans="1:6">
      <c r="A23" s="1" t="s">
        <v>325</v>
      </c>
    </row>
    <row r="24" spans="1:6">
      <c r="A24" t="s">
        <v>326</v>
      </c>
      <c r="B24">
        <v>4</v>
      </c>
      <c r="C24" s="2">
        <v>50</v>
      </c>
      <c r="D24" t="s">
        <v>319</v>
      </c>
      <c r="E24" s="10">
        <f t="shared" si="0"/>
        <v>26.086956521739129</v>
      </c>
      <c r="F24" s="2">
        <f t="shared" ref="F24:F27" si="2">B24*C24</f>
        <v>200</v>
      </c>
    </row>
    <row r="25" spans="1:6">
      <c r="A25" t="s">
        <v>327</v>
      </c>
      <c r="B25">
        <v>66</v>
      </c>
      <c r="C25" s="2">
        <v>13</v>
      </c>
      <c r="D25" t="s">
        <v>310</v>
      </c>
      <c r="E25" s="10">
        <f t="shared" si="0"/>
        <v>111.91304347826087</v>
      </c>
      <c r="F25" s="2">
        <f t="shared" si="2"/>
        <v>858</v>
      </c>
    </row>
    <row r="26" spans="1:6">
      <c r="A26" t="s">
        <v>328</v>
      </c>
      <c r="B26">
        <v>66</v>
      </c>
      <c r="C26" s="2">
        <v>8</v>
      </c>
      <c r="D26" t="s">
        <v>310</v>
      </c>
      <c r="E26" s="10">
        <f t="shared" si="0"/>
        <v>68.869565217391298</v>
      </c>
      <c r="F26" s="2">
        <f t="shared" si="2"/>
        <v>528</v>
      </c>
    </row>
    <row r="27" spans="1:6">
      <c r="A27" t="s">
        <v>329</v>
      </c>
      <c r="B27">
        <v>8</v>
      </c>
      <c r="C27" s="2">
        <v>0.15</v>
      </c>
      <c r="D27" t="s">
        <v>330</v>
      </c>
      <c r="E27" s="10">
        <f t="shared" si="0"/>
        <v>0.15652173913043477</v>
      </c>
      <c r="F27" s="2">
        <f t="shared" si="2"/>
        <v>1.2</v>
      </c>
    </row>
    <row r="28" spans="1:6">
      <c r="E28" s="16">
        <f t="shared" si="0"/>
        <v>207.02608695652177</v>
      </c>
      <c r="F28" s="13">
        <f>SUM(F23:F27)</f>
        <v>1587.2</v>
      </c>
    </row>
    <row r="30" spans="1:6">
      <c r="A30" s="1" t="s">
        <v>331</v>
      </c>
      <c r="E30" s="13">
        <f>E15+E22+E28</f>
        <v>2929.8847826086958</v>
      </c>
      <c r="F30" s="13">
        <f>F15+F22+F28</f>
        <v>22462.45</v>
      </c>
    </row>
    <row r="32" spans="1:6">
      <c r="A32" t="s">
        <v>332</v>
      </c>
      <c r="F32" s="2">
        <v>1000</v>
      </c>
    </row>
    <row r="34" spans="1:6">
      <c r="A34" s="1" t="s">
        <v>333</v>
      </c>
      <c r="F34" s="13">
        <f>F30-F32</f>
        <v>21462.45</v>
      </c>
    </row>
    <row r="36" spans="1:6">
      <c r="A36" t="s">
        <v>334</v>
      </c>
    </row>
    <row r="38" spans="1:6">
      <c r="A38" s="1" t="s">
        <v>335</v>
      </c>
    </row>
    <row r="39" spans="1:6">
      <c r="A39" t="s">
        <v>336</v>
      </c>
    </row>
    <row r="40" spans="1:6">
      <c r="A40" t="s">
        <v>337</v>
      </c>
    </row>
    <row r="41" spans="1:6">
      <c r="A41" t="s">
        <v>338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BankDownload</vt:lpstr>
      <vt:lpstr>Expenses</vt:lpstr>
      <vt:lpstr>Receipts etc.</vt:lpstr>
      <vt:lpstr>ElRancho</vt:lpstr>
      <vt:lpstr>Notes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2021-06-12T05:08:03Z</dcterms:modified>
</cp:coreProperties>
</file>